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22992" windowHeight="11568" activeTab="4"/>
  </bookViews>
  <sheets>
    <sheet name="30 fixed" sheetId="10" r:id="rId1"/>
    <sheet name="15 fixed" sheetId="7" r:id="rId2"/>
    <sheet name="15 Sliding" sheetId="8" r:id="rId3"/>
    <sheet name="Actual" sheetId="9" r:id="rId4"/>
    <sheet name="Sheet1" sheetId="1" r:id="rId5"/>
  </sheets>
  <calcPr calcId="145621"/>
</workbook>
</file>

<file path=xl/calcChain.xml><?xml version="1.0" encoding="utf-8"?>
<calcChain xmlns="http://schemas.openxmlformats.org/spreadsheetml/2006/main">
  <c r="Q9" i="1" l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8" i="1"/>
  <c r="P70" i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69" i="1"/>
  <c r="P68" i="1"/>
  <c r="P40" i="1"/>
  <c r="P41" i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39" i="1"/>
  <c r="P38" i="1"/>
  <c r="P23" i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19" i="1"/>
  <c r="P20" i="1" s="1"/>
  <c r="P21" i="1" s="1"/>
  <c r="P22" i="1" s="1"/>
  <c r="P18" i="1"/>
  <c r="P10" i="1"/>
  <c r="P11" i="1" s="1"/>
  <c r="P12" i="1" s="1"/>
  <c r="P13" i="1" s="1"/>
  <c r="P9" i="1"/>
  <c r="Q5" i="1"/>
  <c r="R4" i="1"/>
  <c r="Q4" i="1"/>
  <c r="L4" i="1"/>
  <c r="L5" i="1" s="1"/>
  <c r="L6" i="1" s="1"/>
  <c r="L7" i="1" s="1"/>
  <c r="L8" i="1" s="1"/>
  <c r="K9" i="1"/>
  <c r="K10" i="1" s="1"/>
  <c r="K11" i="1" s="1"/>
  <c r="K12" i="1" s="1"/>
  <c r="K13" i="1" s="1"/>
  <c r="K14" i="1" s="1"/>
  <c r="K15" i="1" s="1"/>
  <c r="K16" i="1" s="1"/>
  <c r="K17" i="1" s="1"/>
  <c r="C68" i="1"/>
  <c r="K68" i="1" s="1"/>
  <c r="K69" i="1" s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K83" i="1" s="1"/>
  <c r="C84" i="1"/>
  <c r="C85" i="1"/>
  <c r="C86" i="1"/>
  <c r="C87" i="1"/>
  <c r="C88" i="1"/>
  <c r="C89" i="1"/>
  <c r="C90" i="1"/>
  <c r="C91" i="1"/>
  <c r="C92" i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Q42" i="1" l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P14" i="1"/>
  <c r="R5" i="1"/>
  <c r="Q6" i="1"/>
  <c r="L9" i="1"/>
  <c r="L10" i="1" s="1"/>
  <c r="L11" i="1" s="1"/>
  <c r="L12" i="1" s="1"/>
  <c r="L13" i="1" s="1"/>
  <c r="L14" i="1" s="1"/>
  <c r="L15" i="1" s="1"/>
  <c r="L16" i="1" s="1"/>
  <c r="L17" i="1" s="1"/>
  <c r="M4" i="1"/>
  <c r="M5" i="1" s="1"/>
  <c r="M6" i="1" s="1"/>
  <c r="M7" i="1" s="1"/>
  <c r="M8" i="1" s="1"/>
  <c r="F91" i="1"/>
  <c r="G91" i="1" s="1"/>
  <c r="F88" i="1"/>
  <c r="G88" i="1" s="1"/>
  <c r="F84" i="1"/>
  <c r="G84" i="1" s="1"/>
  <c r="F83" i="1"/>
  <c r="G83" i="1" s="1"/>
  <c r="F90" i="1"/>
  <c r="G90" i="1" s="1"/>
  <c r="F86" i="1"/>
  <c r="G86" i="1" s="1"/>
  <c r="K84" i="1"/>
  <c r="K85" i="1" s="1"/>
  <c r="F89" i="1"/>
  <c r="G89" i="1" s="1"/>
  <c r="F85" i="1"/>
  <c r="G85" i="1" s="1"/>
  <c r="F92" i="1"/>
  <c r="G92" i="1" s="1"/>
  <c r="F87" i="1"/>
  <c r="G87" i="1" s="1"/>
  <c r="K70" i="1"/>
  <c r="F82" i="1"/>
  <c r="G82" i="1" s="1"/>
  <c r="C19" i="1"/>
  <c r="C20" i="1"/>
  <c r="C21" i="1"/>
  <c r="C22" i="1"/>
  <c r="C23" i="1"/>
  <c r="K23" i="1" s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K53" i="1" s="1"/>
  <c r="C54" i="1"/>
  <c r="C55" i="1"/>
  <c r="C56" i="1"/>
  <c r="C57" i="1"/>
  <c r="C58" i="1"/>
  <c r="C59" i="1"/>
  <c r="C60" i="1"/>
  <c r="C61" i="1"/>
  <c r="C62" i="1"/>
  <c r="C18" i="1"/>
  <c r="B64" i="1"/>
  <c r="C64" i="1" s="1"/>
  <c r="B65" i="1"/>
  <c r="C65" i="1" s="1"/>
  <c r="B66" i="1"/>
  <c r="C66" i="1" s="1"/>
  <c r="B67" i="1"/>
  <c r="C67" i="1" s="1"/>
  <c r="F81" i="1" s="1"/>
  <c r="G81" i="1" s="1"/>
  <c r="B63" i="1"/>
  <c r="C63" i="1" s="1"/>
  <c r="Q7" i="1" l="1"/>
  <c r="R6" i="1"/>
  <c r="P15" i="1"/>
  <c r="M9" i="1"/>
  <c r="M10" i="1" s="1"/>
  <c r="M11" i="1" s="1"/>
  <c r="M12" i="1" s="1"/>
  <c r="M13" i="1" s="1"/>
  <c r="M14" i="1" s="1"/>
  <c r="M15" i="1" s="1"/>
  <c r="M16" i="1" s="1"/>
  <c r="M17" i="1" s="1"/>
  <c r="K54" i="1"/>
  <c r="F22" i="1"/>
  <c r="G22" i="1" s="1"/>
  <c r="K24" i="1"/>
  <c r="F79" i="1"/>
  <c r="G79" i="1" s="1"/>
  <c r="F75" i="1"/>
  <c r="G75" i="1" s="1"/>
  <c r="F71" i="1"/>
  <c r="G71" i="1" s="1"/>
  <c r="F67" i="1"/>
  <c r="G67" i="1" s="1"/>
  <c r="F63" i="1"/>
  <c r="G63" i="1" s="1"/>
  <c r="F59" i="1"/>
  <c r="G59" i="1" s="1"/>
  <c r="F55" i="1"/>
  <c r="G55" i="1" s="1"/>
  <c r="F51" i="1"/>
  <c r="G51" i="1" s="1"/>
  <c r="K38" i="1"/>
  <c r="F47" i="1"/>
  <c r="G47" i="1" s="1"/>
  <c r="F43" i="1"/>
  <c r="G43" i="1" s="1"/>
  <c r="F39" i="1"/>
  <c r="G39" i="1" s="1"/>
  <c r="F35" i="1"/>
  <c r="G35" i="1" s="1"/>
  <c r="D18" i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F77" i="1"/>
  <c r="G77" i="1" s="1"/>
  <c r="F78" i="1"/>
  <c r="G78" i="1" s="1"/>
  <c r="F74" i="1"/>
  <c r="G74" i="1" s="1"/>
  <c r="F70" i="1"/>
  <c r="G70" i="1" s="1"/>
  <c r="F66" i="1"/>
  <c r="G66" i="1" s="1"/>
  <c r="F62" i="1"/>
  <c r="G62" i="1" s="1"/>
  <c r="F58" i="1"/>
  <c r="G58" i="1" s="1"/>
  <c r="F54" i="1"/>
  <c r="G54" i="1" s="1"/>
  <c r="F50" i="1"/>
  <c r="G50" i="1" s="1"/>
  <c r="F46" i="1"/>
  <c r="G46" i="1" s="1"/>
  <c r="F42" i="1"/>
  <c r="G42" i="1" s="1"/>
  <c r="F38" i="1"/>
  <c r="G38" i="1" s="1"/>
  <c r="F34" i="1"/>
  <c r="G34" i="1" s="1"/>
  <c r="F19" i="1"/>
  <c r="G19" i="1" s="1"/>
  <c r="K18" i="1"/>
  <c r="L18" i="1" s="1"/>
  <c r="K86" i="1"/>
  <c r="K71" i="1"/>
  <c r="F73" i="1"/>
  <c r="G73" i="1" s="1"/>
  <c r="F69" i="1"/>
  <c r="G69" i="1" s="1"/>
  <c r="F65" i="1"/>
  <c r="G65" i="1" s="1"/>
  <c r="F61" i="1"/>
  <c r="G61" i="1" s="1"/>
  <c r="F57" i="1"/>
  <c r="G57" i="1" s="1"/>
  <c r="F53" i="1"/>
  <c r="G53" i="1" s="1"/>
  <c r="F49" i="1"/>
  <c r="G49" i="1" s="1"/>
  <c r="F45" i="1"/>
  <c r="G45" i="1" s="1"/>
  <c r="F41" i="1"/>
  <c r="G41" i="1" s="1"/>
  <c r="F37" i="1"/>
  <c r="G37" i="1" s="1"/>
  <c r="F33" i="1"/>
  <c r="G33" i="1" s="1"/>
  <c r="F29" i="1"/>
  <c r="G29" i="1" s="1"/>
  <c r="F25" i="1"/>
  <c r="G25" i="1" s="1"/>
  <c r="F21" i="1"/>
  <c r="G21" i="1" s="1"/>
  <c r="F80" i="1"/>
  <c r="G80" i="1" s="1"/>
  <c r="F76" i="1"/>
  <c r="G76" i="1" s="1"/>
  <c r="F72" i="1"/>
  <c r="G72" i="1" s="1"/>
  <c r="F68" i="1"/>
  <c r="G68" i="1" s="1"/>
  <c r="F64" i="1"/>
  <c r="G64" i="1" s="1"/>
  <c r="F60" i="1"/>
  <c r="G60" i="1" s="1"/>
  <c r="F56" i="1"/>
  <c r="G56" i="1" s="1"/>
  <c r="F52" i="1"/>
  <c r="G52" i="1" s="1"/>
  <c r="F48" i="1"/>
  <c r="G48" i="1" s="1"/>
  <c r="F44" i="1"/>
  <c r="G44" i="1" s="1"/>
  <c r="F40" i="1"/>
  <c r="G40" i="1" s="1"/>
  <c r="F36" i="1"/>
  <c r="G36" i="1" s="1"/>
  <c r="F32" i="1"/>
  <c r="G32" i="1" s="1"/>
  <c r="F28" i="1"/>
  <c r="G28" i="1" s="1"/>
  <c r="F24" i="1"/>
  <c r="G24" i="1" s="1"/>
  <c r="F20" i="1"/>
  <c r="G20" i="1" s="1"/>
  <c r="F31" i="1"/>
  <c r="G31" i="1" s="1"/>
  <c r="F27" i="1"/>
  <c r="G27" i="1" s="1"/>
  <c r="F23" i="1"/>
  <c r="G23" i="1" s="1"/>
  <c r="F18" i="1"/>
  <c r="G18" i="1" s="1"/>
  <c r="H18" i="1" s="1"/>
  <c r="F30" i="1"/>
  <c r="G30" i="1" s="1"/>
  <c r="F26" i="1"/>
  <c r="G26" i="1" s="1"/>
  <c r="R7" i="1" l="1"/>
  <c r="P16" i="1"/>
  <c r="H19" i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K39" i="1"/>
  <c r="K55" i="1"/>
  <c r="K19" i="1"/>
  <c r="L19" i="1" s="1"/>
  <c r="M18" i="1"/>
  <c r="K25" i="1"/>
  <c r="K87" i="1"/>
  <c r="K72" i="1"/>
  <c r="D71" i="1"/>
  <c r="R8" i="1" l="1"/>
  <c r="P17" i="1"/>
  <c r="L20" i="1"/>
  <c r="K56" i="1"/>
  <c r="K40" i="1"/>
  <c r="K20" i="1"/>
  <c r="K26" i="1"/>
  <c r="K88" i="1"/>
  <c r="K73" i="1"/>
  <c r="D72" i="1"/>
  <c r="R9" i="1" l="1"/>
  <c r="K21" i="1"/>
  <c r="L21" i="1" s="1"/>
  <c r="K41" i="1"/>
  <c r="K57" i="1"/>
  <c r="K27" i="1"/>
  <c r="M19" i="1"/>
  <c r="K89" i="1"/>
  <c r="K74" i="1"/>
  <c r="D73" i="1"/>
  <c r="R10" i="1" l="1"/>
  <c r="K22" i="1"/>
  <c r="L22" i="1" s="1"/>
  <c r="L23" i="1" s="1"/>
  <c r="L24" i="1" s="1"/>
  <c r="L25" i="1" s="1"/>
  <c r="L26" i="1" s="1"/>
  <c r="L27" i="1" s="1"/>
  <c r="L28" i="1" s="1"/>
  <c r="K28" i="1"/>
  <c r="K42" i="1"/>
  <c r="K58" i="1"/>
  <c r="M20" i="1"/>
  <c r="M21" i="1" s="1"/>
  <c r="K90" i="1"/>
  <c r="K75" i="1"/>
  <c r="D74" i="1"/>
  <c r="R11" i="1" l="1"/>
  <c r="M22" i="1"/>
  <c r="M23" i="1" s="1"/>
  <c r="M24" i="1" s="1"/>
  <c r="M25" i="1" s="1"/>
  <c r="M26" i="1" s="1"/>
  <c r="M27" i="1" s="1"/>
  <c r="M28" i="1" s="1"/>
  <c r="K43" i="1"/>
  <c r="K59" i="1"/>
  <c r="K29" i="1"/>
  <c r="L29" i="1" s="1"/>
  <c r="K91" i="1"/>
  <c r="K76" i="1"/>
  <c r="D75" i="1"/>
  <c r="R12" i="1" l="1"/>
  <c r="K30" i="1"/>
  <c r="L30" i="1" s="1"/>
  <c r="M29" i="1"/>
  <c r="K60" i="1"/>
  <c r="K44" i="1"/>
  <c r="K92" i="1"/>
  <c r="K77" i="1"/>
  <c r="D76" i="1"/>
  <c r="R13" i="1" l="1"/>
  <c r="K61" i="1"/>
  <c r="K31" i="1"/>
  <c r="L31" i="1" s="1"/>
  <c r="M30" i="1"/>
  <c r="K45" i="1"/>
  <c r="K93" i="1"/>
  <c r="K94" i="1" s="1"/>
  <c r="K95" i="1" s="1"/>
  <c r="K96" i="1" s="1"/>
  <c r="K97" i="1" s="1"/>
  <c r="K78" i="1"/>
  <c r="D77" i="1"/>
  <c r="R14" i="1" l="1"/>
  <c r="K32" i="1"/>
  <c r="L32" i="1" s="1"/>
  <c r="M31" i="1"/>
  <c r="K46" i="1"/>
  <c r="K62" i="1"/>
  <c r="K79" i="1"/>
  <c r="D78" i="1"/>
  <c r="R15" i="1" l="1"/>
  <c r="L33" i="1"/>
  <c r="K63" i="1"/>
  <c r="K47" i="1"/>
  <c r="K33" i="1"/>
  <c r="M32" i="1"/>
  <c r="K80" i="1"/>
  <c r="D79" i="1"/>
  <c r="R16" i="1" l="1"/>
  <c r="K48" i="1"/>
  <c r="K34" i="1"/>
  <c r="M33" i="1"/>
  <c r="K64" i="1"/>
  <c r="K81" i="1"/>
  <c r="D80" i="1"/>
  <c r="R17" i="1" l="1"/>
  <c r="K35" i="1"/>
  <c r="L34" i="1"/>
  <c r="K65" i="1"/>
  <c r="K49" i="1"/>
  <c r="K82" i="1"/>
  <c r="D81" i="1"/>
  <c r="R18" i="1" l="1"/>
  <c r="M34" i="1"/>
  <c r="L35" i="1"/>
  <c r="K66" i="1"/>
  <c r="K50" i="1"/>
  <c r="K36" i="1"/>
  <c r="D82" i="1"/>
  <c r="R19" i="1" l="1"/>
  <c r="L36" i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M35" i="1"/>
  <c r="K51" i="1"/>
  <c r="K37" i="1"/>
  <c r="K67" i="1"/>
  <c r="D83" i="1"/>
  <c r="D84" i="1" s="1"/>
  <c r="D85" i="1" s="1"/>
  <c r="D86" i="1" s="1"/>
  <c r="D87" i="1" s="1"/>
  <c r="D88" i="1" s="1"/>
  <c r="D89" i="1" s="1"/>
  <c r="D90" i="1" s="1"/>
  <c r="D91" i="1" s="1"/>
  <c r="D92" i="1" s="1"/>
  <c r="R20" i="1" l="1"/>
  <c r="M36" i="1"/>
  <c r="K52" i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R21" i="1" l="1"/>
  <c r="M37" i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R22" i="1" l="1"/>
  <c r="M51" i="1"/>
  <c r="R23" i="1" l="1"/>
  <c r="L80" i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M52" i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R24" i="1" l="1"/>
  <c r="M80" i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R25" i="1" l="1"/>
  <c r="R26" i="1" l="1"/>
  <c r="R27" i="1" l="1"/>
  <c r="R28" i="1" l="1"/>
  <c r="R29" i="1" l="1"/>
  <c r="R30" i="1" l="1"/>
  <c r="R31" i="1" l="1"/>
  <c r="R32" i="1" l="1"/>
  <c r="R33" i="1" l="1"/>
  <c r="R34" i="1" l="1"/>
  <c r="R35" i="1" l="1"/>
  <c r="R36" i="1" l="1"/>
  <c r="R37" i="1" l="1"/>
  <c r="R38" i="1" l="1"/>
  <c r="R39" i="1" l="1"/>
  <c r="R40" i="1" l="1"/>
  <c r="R41" i="1" l="1"/>
  <c r="R42" i="1" l="1"/>
  <c r="R43" i="1" l="1"/>
  <c r="R44" i="1" l="1"/>
  <c r="R45" i="1" l="1"/>
  <c r="R46" i="1" l="1"/>
  <c r="R47" i="1" l="1"/>
  <c r="R48" i="1" l="1"/>
  <c r="R49" i="1" l="1"/>
  <c r="R50" i="1" l="1"/>
  <c r="R51" i="1" l="1"/>
  <c r="R52" i="1" l="1"/>
  <c r="R53" i="1" l="1"/>
  <c r="R54" i="1" l="1"/>
  <c r="R55" i="1" l="1"/>
  <c r="R56" i="1" l="1"/>
  <c r="R57" i="1" l="1"/>
  <c r="R58" i="1" l="1"/>
  <c r="R59" i="1" l="1"/>
  <c r="R60" i="1" l="1"/>
  <c r="R61" i="1" l="1"/>
  <c r="R62" i="1" l="1"/>
  <c r="R63" i="1" l="1"/>
  <c r="R64" i="1" l="1"/>
  <c r="R65" i="1" l="1"/>
  <c r="R66" i="1" l="1"/>
  <c r="R67" i="1" l="1"/>
  <c r="R68" i="1" l="1"/>
  <c r="R69" i="1" l="1"/>
  <c r="R70" i="1" l="1"/>
  <c r="R71" i="1" l="1"/>
  <c r="R72" i="1" l="1"/>
  <c r="R73" i="1" l="1"/>
  <c r="R74" i="1" l="1"/>
  <c r="R75" i="1" l="1"/>
  <c r="R76" i="1" l="1"/>
  <c r="R77" i="1" l="1"/>
  <c r="R78" i="1" l="1"/>
  <c r="R79" i="1" l="1"/>
  <c r="R80" i="1" l="1"/>
  <c r="R81" i="1" l="1"/>
  <c r="R82" i="1" l="1"/>
  <c r="R83" i="1" l="1"/>
  <c r="R84" i="1" l="1"/>
  <c r="R85" i="1" l="1"/>
  <c r="R86" i="1" l="1"/>
  <c r="R87" i="1" l="1"/>
  <c r="R88" i="1" l="1"/>
  <c r="R89" i="1" l="1"/>
  <c r="R90" i="1" l="1"/>
  <c r="R91" i="1" l="1"/>
  <c r="R92" i="1" l="1"/>
  <c r="R93" i="1" s="1"/>
  <c r="R94" i="1" s="1"/>
  <c r="R95" i="1" s="1"/>
  <c r="R96" i="1" s="1"/>
  <c r="R97" i="1" s="1"/>
</calcChain>
</file>

<file path=xl/sharedStrings.xml><?xml version="1.0" encoding="utf-8"?>
<sst xmlns="http://schemas.openxmlformats.org/spreadsheetml/2006/main" count="22" uniqueCount="13">
  <si>
    <t>Time
(Minutes)</t>
  </si>
  <si>
    <t>Connected
Load
(MW)</t>
  </si>
  <si>
    <t>Consumption
(MWh in
1 minute)</t>
  </si>
  <si>
    <t>Sum MWH 
in last 
15 minutes</t>
  </si>
  <si>
    <t>Cumulative 
Consumption
(MWh)</t>
  </si>
  <si>
    <t>Overall
Maximum
Average 
Demand
(MW)</t>
  </si>
  <si>
    <t>Sum MWH 
in this
Interval</t>
  </si>
  <si>
    <t>Average
Demand
in last
15 minutes
(MW)</t>
  </si>
  <si>
    <t>Interval
Start</t>
  </si>
  <si>
    <t>Maximum Demand Interval 15 minute fixed window start t=6</t>
  </si>
  <si>
    <t>Maximum Demand: 15 minute sliding window</t>
  </si>
  <si>
    <t>Average 
Demand
in this Interval
(MW)</t>
  </si>
  <si>
    <t>Maximum Demand Interval 30 minute fixed window start t=6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</si>
</sst>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/>
    <xf numFmtId="0" fontId="1" fillId="2" borderId="0" xfId="0" applyFont="1" applyFill="1"/>
    <xf numFmtId="0" fontId="1" fillId="2" borderId="0" xfId="0" quotePrefix="1" applyFont="1" applyFill="1"/>
    <xf numFmtId="0" fontId="1" fillId="3" borderId="0" xfId="0" applyFont="1" applyFill="1"/>
    <xf numFmtId="164" fontId="1" fillId="3" borderId="0" xfId="0" applyNumberFormat="1" applyFont="1" applyFill="1"/>
    <xf numFmtId="0" fontId="1" fillId="4" borderId="0" xfId="0" applyFont="1" applyFill="1"/>
    <xf numFmtId="164" fontId="1" fillId="4" borderId="0" xfId="0" applyNumberFormat="1" applyFont="1" applyFill="1"/>
    <xf numFmtId="164" fontId="1" fillId="6" borderId="0" xfId="0" applyNumberFormat="1" applyFont="1" applyFill="1"/>
    <xf numFmtId="0" fontId="1" fillId="6" borderId="0" xfId="0" applyFont="1" applyFill="1"/>
    <xf numFmtId="164" fontId="1" fillId="8" borderId="0" xfId="0" applyNumberFormat="1" applyFont="1" applyFill="1"/>
    <xf numFmtId="0" fontId="1" fillId="8" borderId="0" xfId="0" applyFont="1" applyFill="1"/>
    <xf numFmtId="164" fontId="1" fillId="9" borderId="0" xfId="0" applyNumberFormat="1" applyFont="1" applyFill="1"/>
    <xf numFmtId="0" fontId="1" fillId="9" borderId="0" xfId="0" applyFont="1" applyFill="1"/>
    <xf numFmtId="164" fontId="1" fillId="10" borderId="0" xfId="0" applyNumberFormat="1" applyFont="1" applyFill="1"/>
    <xf numFmtId="0" fontId="1" fillId="10" borderId="0" xfId="0" applyFont="1" applyFill="1"/>
    <xf numFmtId="0" fontId="1" fillId="8" borderId="0" xfId="0" applyFont="1" applyFill="1" applyAlignment="1">
      <alignment horizontal="center" wrapText="1"/>
    </xf>
    <xf numFmtId="0" fontId="1" fillId="7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0" borderId="0" xfId="0" applyNumberFormat="1" applyFont="1" applyAlignment="1">
      <alignment wrapText="1"/>
    </xf>
    <xf numFmtId="0" fontId="1" fillId="0" borderId="0" xfId="0" applyNumberFormat="1" applyFont="1"/>
    <xf numFmtId="0" fontId="1" fillId="4" borderId="0" xfId="0" applyNumberFormat="1" applyFont="1" applyFill="1"/>
    <xf numFmtId="0" fontId="1" fillId="8" borderId="0" xfId="0" applyNumberFormat="1" applyFont="1" applyFill="1"/>
    <xf numFmtId="0" fontId="1" fillId="3" borderId="0" xfId="0" applyNumberFormat="1" applyFont="1" applyFill="1"/>
    <xf numFmtId="0" fontId="1" fillId="6" borderId="0" xfId="0" applyNumberFormat="1" applyFont="1" applyFill="1"/>
    <xf numFmtId="0" fontId="1" fillId="9" borderId="0" xfId="0" applyNumberFormat="1" applyFont="1" applyFill="1"/>
    <xf numFmtId="0" fontId="1" fillId="1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1.xml"/><Relationship Id="rId4" Type="http://schemas.openxmlformats.org/officeDocument/2006/relationships/chartsheet" Target="chart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Sheet1!$O$1</c:f>
          <c:strCache>
            <c:ptCount val="1"/>
            <c:pt idx="0">
              <c:v>Maximum Demand Interval 30 minute fixed window start t=6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8206420360441477E-2"/>
          <c:y val="9.2107864132046233E-2"/>
          <c:w val="0.7377700293835473"/>
          <c:h val="0.83665436694890127"/>
        </c:manualLayout>
      </c:layout>
      <c:barChart>
        <c:barDir val="col"/>
        <c:grouping val="clustered"/>
        <c:varyColors val="0"/>
        <c:ser>
          <c:idx val="0"/>
          <c:order val="3"/>
          <c:tx>
            <c:strRef>
              <c:f>Sheet1!$O$2</c:f>
              <c:strCache>
                <c:ptCount val="1"/>
                <c:pt idx="0">
                  <c:v>Interval
Start</c:v>
                </c:pt>
              </c:strCache>
            </c:strRef>
          </c:tx>
          <c:invertIfNegative val="0"/>
          <c:cat>
            <c:numRef>
              <c:f>Sheet1!$A$3:$A$92</c:f>
              <c:numCache>
                <c:formatCode>General</c:formatCod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</c:numCache>
            </c:numRef>
          </c:cat>
          <c:val>
            <c:numRef>
              <c:f>Sheet1!$O$3:$O$92</c:f>
              <c:numCache>
                <c:formatCode>General</c:formatCode>
                <c:ptCount val="90"/>
                <c:pt idx="5">
                  <c:v>5</c:v>
                </c:pt>
                <c:pt idx="35">
                  <c:v>5</c:v>
                </c:pt>
                <c:pt idx="6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348672"/>
        <c:axId val="254350464"/>
      </c:barChart>
      <c:lineChart>
        <c:grouping val="standard"/>
        <c:varyColors val="0"/>
        <c:ser>
          <c:idx val="1"/>
          <c:order val="0"/>
          <c:tx>
            <c:strRef>
              <c:f>Sheet1!$P$2</c:f>
              <c:strCache>
                <c:ptCount val="1"/>
                <c:pt idx="0">
                  <c:v>Sum MWH 
in this
Interval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Sheet1!$A$3:$A$92</c:f>
              <c:numCache>
                <c:formatCode>General</c:formatCod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</c:numCache>
            </c:numRef>
          </c:cat>
          <c:val>
            <c:numRef>
              <c:f>Sheet1!$P$3:$P$92</c:f>
              <c:numCache>
                <c:formatCode>General</c:formatCode>
                <c:ptCount val="90"/>
                <c:pt idx="5">
                  <c:v>0</c:v>
                </c:pt>
                <c:pt idx="6" formatCode="0.000">
                  <c:v>0</c:v>
                </c:pt>
                <c:pt idx="7" formatCode="0.000">
                  <c:v>0</c:v>
                </c:pt>
                <c:pt idx="8" formatCode="0.000">
                  <c:v>0</c:v>
                </c:pt>
                <c:pt idx="9" formatCode="0.000">
                  <c:v>0</c:v>
                </c:pt>
                <c:pt idx="10" formatCode="0.000">
                  <c:v>0</c:v>
                </c:pt>
                <c:pt idx="11" formatCode="0.000">
                  <c:v>0</c:v>
                </c:pt>
                <c:pt idx="12" formatCode="0.000">
                  <c:v>0</c:v>
                </c:pt>
                <c:pt idx="13" formatCode="0.000">
                  <c:v>0</c:v>
                </c:pt>
                <c:pt idx="14" formatCode="0.000">
                  <c:v>0</c:v>
                </c:pt>
                <c:pt idx="15" formatCode="0.000">
                  <c:v>2.3E-2</c:v>
                </c:pt>
                <c:pt idx="16" formatCode="0.000">
                  <c:v>4.5999999999999999E-2</c:v>
                </c:pt>
                <c:pt idx="17" formatCode="0.000">
                  <c:v>6.9000000000000006E-2</c:v>
                </c:pt>
                <c:pt idx="18" formatCode="0.000">
                  <c:v>9.1999999999999998E-2</c:v>
                </c:pt>
                <c:pt idx="19" formatCode="0.000">
                  <c:v>0.11499999999999999</c:v>
                </c:pt>
                <c:pt idx="20" formatCode="0.000">
                  <c:v>0.13799999999999998</c:v>
                </c:pt>
                <c:pt idx="21" formatCode="0.000">
                  <c:v>0.16099999999999998</c:v>
                </c:pt>
                <c:pt idx="22" formatCode="0.000">
                  <c:v>0.18399999999999997</c:v>
                </c:pt>
                <c:pt idx="23" formatCode="0.000">
                  <c:v>0.20699999999999996</c:v>
                </c:pt>
                <c:pt idx="24" formatCode="0.000">
                  <c:v>0.22999999999999995</c:v>
                </c:pt>
                <c:pt idx="25" formatCode="0.000">
                  <c:v>0.25299999999999995</c:v>
                </c:pt>
                <c:pt idx="26" formatCode="0.000">
                  <c:v>0.27599999999999997</c:v>
                </c:pt>
                <c:pt idx="27" formatCode="0.000">
                  <c:v>0.29899999999999999</c:v>
                </c:pt>
                <c:pt idx="28" formatCode="0.000">
                  <c:v>0.32200000000000001</c:v>
                </c:pt>
                <c:pt idx="29" formatCode="0.000">
                  <c:v>0.34500000000000003</c:v>
                </c:pt>
                <c:pt idx="30" formatCode="0.000">
                  <c:v>0.36800000000000005</c:v>
                </c:pt>
                <c:pt idx="31" formatCode="0.000">
                  <c:v>0.39100000000000007</c:v>
                </c:pt>
                <c:pt idx="32" formatCode="0.000">
                  <c:v>0.41400000000000009</c:v>
                </c:pt>
                <c:pt idx="33" formatCode="0.000">
                  <c:v>0.43700000000000011</c:v>
                </c:pt>
                <c:pt idx="34" formatCode="0.000">
                  <c:v>0.46000000000000013</c:v>
                </c:pt>
                <c:pt idx="35" formatCode="0.000">
                  <c:v>1.2999999999999999E-2</c:v>
                </c:pt>
                <c:pt idx="36" formatCode="0.000">
                  <c:v>2.5999999999999999E-2</c:v>
                </c:pt>
                <c:pt idx="37" formatCode="0.000">
                  <c:v>3.9E-2</c:v>
                </c:pt>
                <c:pt idx="38" formatCode="0.000">
                  <c:v>5.1999999999999998E-2</c:v>
                </c:pt>
                <c:pt idx="39" formatCode="0.000">
                  <c:v>6.5000000000000002E-2</c:v>
                </c:pt>
                <c:pt idx="40" formatCode="0.000">
                  <c:v>7.8E-2</c:v>
                </c:pt>
                <c:pt idx="41" formatCode="0.000">
                  <c:v>9.0999999999999998E-2</c:v>
                </c:pt>
                <c:pt idx="42" formatCode="0.000">
                  <c:v>0.104</c:v>
                </c:pt>
                <c:pt idx="43" formatCode="0.000">
                  <c:v>0.11699999999999999</c:v>
                </c:pt>
                <c:pt idx="44" formatCode="0.000">
                  <c:v>0.13</c:v>
                </c:pt>
                <c:pt idx="45" formatCode="0.000">
                  <c:v>0.14300000000000002</c:v>
                </c:pt>
                <c:pt idx="46" formatCode="0.000">
                  <c:v>0.15600000000000003</c:v>
                </c:pt>
                <c:pt idx="47" formatCode="0.000">
                  <c:v>0.16900000000000004</c:v>
                </c:pt>
                <c:pt idx="48" formatCode="0.000">
                  <c:v>0.18200000000000005</c:v>
                </c:pt>
                <c:pt idx="49" formatCode="0.000">
                  <c:v>0.19500000000000006</c:v>
                </c:pt>
                <c:pt idx="50" formatCode="0.000">
                  <c:v>0.22300000000000006</c:v>
                </c:pt>
                <c:pt idx="51" formatCode="0.000">
                  <c:v>0.25100000000000006</c:v>
                </c:pt>
                <c:pt idx="52" formatCode="0.000">
                  <c:v>0.27900000000000008</c:v>
                </c:pt>
                <c:pt idx="53" formatCode="0.000">
                  <c:v>0.30700000000000011</c:v>
                </c:pt>
                <c:pt idx="54" formatCode="0.000">
                  <c:v>0.33500000000000013</c:v>
                </c:pt>
                <c:pt idx="55" formatCode="0.000">
                  <c:v>0.36300000000000016</c:v>
                </c:pt>
                <c:pt idx="56" formatCode="0.000">
                  <c:v>0.39100000000000018</c:v>
                </c:pt>
                <c:pt idx="57" formatCode="0.000">
                  <c:v>0.41900000000000021</c:v>
                </c:pt>
                <c:pt idx="58" formatCode="0.000">
                  <c:v>0.44700000000000023</c:v>
                </c:pt>
                <c:pt idx="59" formatCode="0.000">
                  <c:v>0.47500000000000026</c:v>
                </c:pt>
                <c:pt idx="60" formatCode="0.000">
                  <c:v>0.61800000000000022</c:v>
                </c:pt>
                <c:pt idx="61" formatCode="0.000">
                  <c:v>0.76100000000000023</c:v>
                </c:pt>
                <c:pt idx="62" formatCode="0.000">
                  <c:v>0.90400000000000025</c:v>
                </c:pt>
                <c:pt idx="63" formatCode="0.000">
                  <c:v>1.0470000000000002</c:v>
                </c:pt>
                <c:pt idx="64" formatCode="0.000">
                  <c:v>1.1900000000000002</c:v>
                </c:pt>
                <c:pt idx="65" formatCode="0.000">
                  <c:v>0</c:v>
                </c:pt>
                <c:pt idx="66" formatCode="0.000">
                  <c:v>0</c:v>
                </c:pt>
                <c:pt idx="67" formatCode="0.000">
                  <c:v>0</c:v>
                </c:pt>
                <c:pt idx="68" formatCode="0.000">
                  <c:v>0</c:v>
                </c:pt>
                <c:pt idx="69" formatCode="0.000">
                  <c:v>0</c:v>
                </c:pt>
                <c:pt idx="70" formatCode="0.000">
                  <c:v>0</c:v>
                </c:pt>
                <c:pt idx="71" formatCode="0.000">
                  <c:v>0</c:v>
                </c:pt>
                <c:pt idx="72" formatCode="0.000">
                  <c:v>0</c:v>
                </c:pt>
                <c:pt idx="73" formatCode="0.000">
                  <c:v>0</c:v>
                </c:pt>
                <c:pt idx="74" formatCode="0.000">
                  <c:v>0</c:v>
                </c:pt>
                <c:pt idx="75" formatCode="0.000">
                  <c:v>0</c:v>
                </c:pt>
                <c:pt idx="76" formatCode="0.000">
                  <c:v>0</c:v>
                </c:pt>
                <c:pt idx="77" formatCode="0.000">
                  <c:v>0</c:v>
                </c:pt>
                <c:pt idx="78" formatCode="0.000">
                  <c:v>0</c:v>
                </c:pt>
                <c:pt idx="79" formatCode="0.000">
                  <c:v>0</c:v>
                </c:pt>
                <c:pt idx="80" formatCode="0.000">
                  <c:v>0</c:v>
                </c:pt>
                <c:pt idx="81" formatCode="0.000">
                  <c:v>0</c:v>
                </c:pt>
                <c:pt idx="82" formatCode="0.000">
                  <c:v>0</c:v>
                </c:pt>
                <c:pt idx="83" formatCode="0.000">
                  <c:v>0</c:v>
                </c:pt>
                <c:pt idx="84" formatCode="0.000">
                  <c:v>0</c:v>
                </c:pt>
                <c:pt idx="85" formatCode="0.000">
                  <c:v>0</c:v>
                </c:pt>
                <c:pt idx="86" formatCode="0.000">
                  <c:v>0</c:v>
                </c:pt>
                <c:pt idx="87" formatCode="0.000">
                  <c:v>0</c:v>
                </c:pt>
                <c:pt idx="88" formatCode="0.000">
                  <c:v>0</c:v>
                </c:pt>
                <c:pt idx="89" formatCode="0.00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Sheet1!$D$2</c:f>
              <c:strCache>
                <c:ptCount val="1"/>
                <c:pt idx="0">
                  <c:v>Cumulative 
Consumption
(MWh)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dLbls>
            <c:dLbl>
              <c:idx val="76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txPr>
              <a:bodyPr/>
              <a:lstStyle/>
              <a:p>
                <a:pPr>
                  <a:defRPr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Sheet1!$A$3:$A$92</c:f>
              <c:numCache>
                <c:formatCode>General</c:formatCod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</c:numCache>
            </c:numRef>
          </c:cat>
          <c:val>
            <c:numRef>
              <c:f>Sheet1!$D$3:$D$90</c:f>
              <c:numCache>
                <c:formatCode>0.000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2.3E-2</c:v>
                </c:pt>
                <c:pt idx="16">
                  <c:v>4.5999999999999999E-2</c:v>
                </c:pt>
                <c:pt idx="17">
                  <c:v>6.9000000000000006E-2</c:v>
                </c:pt>
                <c:pt idx="18">
                  <c:v>9.1999999999999998E-2</c:v>
                </c:pt>
                <c:pt idx="19">
                  <c:v>0.11499999999999999</c:v>
                </c:pt>
                <c:pt idx="20">
                  <c:v>0.13799999999999998</c:v>
                </c:pt>
                <c:pt idx="21">
                  <c:v>0.16099999999999998</c:v>
                </c:pt>
                <c:pt idx="22">
                  <c:v>0.18399999999999997</c:v>
                </c:pt>
                <c:pt idx="23">
                  <c:v>0.20699999999999996</c:v>
                </c:pt>
                <c:pt idx="24">
                  <c:v>0.22999999999999995</c:v>
                </c:pt>
                <c:pt idx="25">
                  <c:v>0.25299999999999995</c:v>
                </c:pt>
                <c:pt idx="26">
                  <c:v>0.27599999999999997</c:v>
                </c:pt>
                <c:pt idx="27">
                  <c:v>0.29899999999999999</c:v>
                </c:pt>
                <c:pt idx="28">
                  <c:v>0.32200000000000001</c:v>
                </c:pt>
                <c:pt idx="29">
                  <c:v>0.34500000000000003</c:v>
                </c:pt>
                <c:pt idx="30">
                  <c:v>0.36800000000000005</c:v>
                </c:pt>
                <c:pt idx="31">
                  <c:v>0.39100000000000007</c:v>
                </c:pt>
                <c:pt idx="32">
                  <c:v>0.41400000000000009</c:v>
                </c:pt>
                <c:pt idx="33">
                  <c:v>0.43700000000000011</c:v>
                </c:pt>
                <c:pt idx="34">
                  <c:v>0.46000000000000013</c:v>
                </c:pt>
                <c:pt idx="35">
                  <c:v>0.47300000000000014</c:v>
                </c:pt>
                <c:pt idx="36">
                  <c:v>0.48600000000000015</c:v>
                </c:pt>
                <c:pt idx="37">
                  <c:v>0.49900000000000017</c:v>
                </c:pt>
                <c:pt idx="38">
                  <c:v>0.51200000000000012</c:v>
                </c:pt>
                <c:pt idx="39">
                  <c:v>0.52500000000000013</c:v>
                </c:pt>
                <c:pt idx="40">
                  <c:v>0.53800000000000014</c:v>
                </c:pt>
                <c:pt idx="41">
                  <c:v>0.55100000000000016</c:v>
                </c:pt>
                <c:pt idx="42">
                  <c:v>0.56400000000000017</c:v>
                </c:pt>
                <c:pt idx="43">
                  <c:v>0.57700000000000018</c:v>
                </c:pt>
                <c:pt idx="44">
                  <c:v>0.59000000000000019</c:v>
                </c:pt>
                <c:pt idx="45">
                  <c:v>0.6030000000000002</c:v>
                </c:pt>
                <c:pt idx="46">
                  <c:v>0.61600000000000021</c:v>
                </c:pt>
                <c:pt idx="47">
                  <c:v>0.62900000000000023</c:v>
                </c:pt>
                <c:pt idx="48">
                  <c:v>0.64200000000000024</c:v>
                </c:pt>
                <c:pt idx="49">
                  <c:v>0.65500000000000025</c:v>
                </c:pt>
                <c:pt idx="50">
                  <c:v>0.68300000000000027</c:v>
                </c:pt>
                <c:pt idx="51">
                  <c:v>0.7110000000000003</c:v>
                </c:pt>
                <c:pt idx="52">
                  <c:v>0.73900000000000032</c:v>
                </c:pt>
                <c:pt idx="53">
                  <c:v>0.76700000000000035</c:v>
                </c:pt>
                <c:pt idx="54">
                  <c:v>0.79500000000000037</c:v>
                </c:pt>
                <c:pt idx="55">
                  <c:v>0.8230000000000004</c:v>
                </c:pt>
                <c:pt idx="56">
                  <c:v>0.85100000000000042</c:v>
                </c:pt>
                <c:pt idx="57">
                  <c:v>0.87900000000000045</c:v>
                </c:pt>
                <c:pt idx="58">
                  <c:v>0.90700000000000047</c:v>
                </c:pt>
                <c:pt idx="59">
                  <c:v>0.9350000000000005</c:v>
                </c:pt>
                <c:pt idx="60">
                  <c:v>1.0780000000000005</c:v>
                </c:pt>
                <c:pt idx="61">
                  <c:v>1.2210000000000005</c:v>
                </c:pt>
                <c:pt idx="62">
                  <c:v>1.3640000000000005</c:v>
                </c:pt>
                <c:pt idx="63">
                  <c:v>1.5070000000000006</c:v>
                </c:pt>
                <c:pt idx="64">
                  <c:v>1.6500000000000006</c:v>
                </c:pt>
                <c:pt idx="65">
                  <c:v>1.6500000000000006</c:v>
                </c:pt>
                <c:pt idx="66">
                  <c:v>1.6500000000000006</c:v>
                </c:pt>
                <c:pt idx="67">
                  <c:v>1.6500000000000006</c:v>
                </c:pt>
                <c:pt idx="68">
                  <c:v>1.6500000000000006</c:v>
                </c:pt>
                <c:pt idx="69">
                  <c:v>1.6500000000000006</c:v>
                </c:pt>
                <c:pt idx="70">
                  <c:v>1.6500000000000006</c:v>
                </c:pt>
                <c:pt idx="71">
                  <c:v>1.6500000000000006</c:v>
                </c:pt>
                <c:pt idx="72">
                  <c:v>1.6500000000000006</c:v>
                </c:pt>
                <c:pt idx="73">
                  <c:v>1.6500000000000006</c:v>
                </c:pt>
                <c:pt idx="74">
                  <c:v>1.6500000000000006</c:v>
                </c:pt>
                <c:pt idx="75">
                  <c:v>1.6500000000000006</c:v>
                </c:pt>
                <c:pt idx="76">
                  <c:v>1.6500000000000006</c:v>
                </c:pt>
                <c:pt idx="77">
                  <c:v>1.6500000000000006</c:v>
                </c:pt>
                <c:pt idx="78">
                  <c:v>1.6500000000000006</c:v>
                </c:pt>
                <c:pt idx="79">
                  <c:v>1.6500000000000006</c:v>
                </c:pt>
                <c:pt idx="80">
                  <c:v>1.6500000000000006</c:v>
                </c:pt>
                <c:pt idx="81">
                  <c:v>1.6500000000000006</c:v>
                </c:pt>
                <c:pt idx="82">
                  <c:v>1.6500000000000006</c:v>
                </c:pt>
                <c:pt idx="83">
                  <c:v>1.6500000000000006</c:v>
                </c:pt>
                <c:pt idx="84">
                  <c:v>1.6500000000000006</c:v>
                </c:pt>
                <c:pt idx="85">
                  <c:v>1.6500000000000006</c:v>
                </c:pt>
                <c:pt idx="86">
                  <c:v>1.6500000000000006</c:v>
                </c:pt>
                <c:pt idx="87">
                  <c:v>1.6500000000000006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348672"/>
        <c:axId val="254350464"/>
      </c:lineChart>
      <c:lineChart>
        <c:grouping val="standard"/>
        <c:varyColors val="0"/>
        <c:ser>
          <c:idx val="2"/>
          <c:order val="1"/>
          <c:tx>
            <c:strRef>
              <c:f>Sheet1!$Q$2</c:f>
              <c:strCache>
                <c:ptCount val="1"/>
                <c:pt idx="0">
                  <c:v>Average 
Demand
in this Interval
(MW)</c:v>
                </c:pt>
              </c:strCache>
            </c:strRef>
          </c:tx>
          <c:marker>
            <c:symbol val="none"/>
          </c:marker>
          <c:dLbls>
            <c:dLbl>
              <c:idx val="19"/>
              <c:delete val="1"/>
            </c:dLbl>
            <c:dLbl>
              <c:idx val="34"/>
              <c:layout>
                <c:manualLayout>
                  <c:x val="-5.9692954235670427E-2"/>
                  <c:y val="-4.18410041841004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delete val="1"/>
            </c:dLbl>
            <c:dLbl>
              <c:idx val="64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  <c:txPr>
              <a:bodyPr/>
              <a:lstStyle/>
              <a:p>
                <a:pPr>
                  <a:defRPr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Sheet1!$A$3:$A$92</c:f>
              <c:numCache>
                <c:formatCode>General</c:formatCod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</c:numCache>
            </c:numRef>
          </c:cat>
          <c:val>
            <c:numRef>
              <c:f>Sheet1!$Q$3:$Q$92</c:f>
              <c:numCache>
                <c:formatCode>General</c:formatCod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4.5999999999999999E-2</c:v>
                </c:pt>
                <c:pt idx="16">
                  <c:v>9.1999999999999998E-2</c:v>
                </c:pt>
                <c:pt idx="17">
                  <c:v>0.13800000000000001</c:v>
                </c:pt>
                <c:pt idx="18">
                  <c:v>0.184</c:v>
                </c:pt>
                <c:pt idx="19">
                  <c:v>0.22999999999999998</c:v>
                </c:pt>
                <c:pt idx="20">
                  <c:v>0.27599999999999997</c:v>
                </c:pt>
                <c:pt idx="21">
                  <c:v>0.32199999999999995</c:v>
                </c:pt>
                <c:pt idx="22">
                  <c:v>0.36799999999999994</c:v>
                </c:pt>
                <c:pt idx="23">
                  <c:v>0.41399999999999992</c:v>
                </c:pt>
                <c:pt idx="24">
                  <c:v>0.45999999999999991</c:v>
                </c:pt>
                <c:pt idx="25">
                  <c:v>0.50599999999999989</c:v>
                </c:pt>
                <c:pt idx="26">
                  <c:v>0.55199999999999994</c:v>
                </c:pt>
                <c:pt idx="27">
                  <c:v>0.59799999999999998</c:v>
                </c:pt>
                <c:pt idx="28">
                  <c:v>0.64400000000000002</c:v>
                </c:pt>
                <c:pt idx="29">
                  <c:v>0.69000000000000006</c:v>
                </c:pt>
                <c:pt idx="30">
                  <c:v>0.7360000000000001</c:v>
                </c:pt>
                <c:pt idx="31">
                  <c:v>0.78200000000000014</c:v>
                </c:pt>
                <c:pt idx="32">
                  <c:v>0.82800000000000018</c:v>
                </c:pt>
                <c:pt idx="33">
                  <c:v>0.87400000000000022</c:v>
                </c:pt>
                <c:pt idx="34">
                  <c:v>0.92000000000000026</c:v>
                </c:pt>
                <c:pt idx="35" formatCode="0.000">
                  <c:v>2.5999999999999999E-2</c:v>
                </c:pt>
                <c:pt idx="36" formatCode="0.000">
                  <c:v>5.1999999999999998E-2</c:v>
                </c:pt>
                <c:pt idx="37" formatCode="0.000">
                  <c:v>7.8E-2</c:v>
                </c:pt>
                <c:pt idx="38" formatCode="0.000">
                  <c:v>0.104</c:v>
                </c:pt>
                <c:pt idx="39" formatCode="0.000">
                  <c:v>0.13</c:v>
                </c:pt>
                <c:pt idx="40" formatCode="0.000">
                  <c:v>0.156</c:v>
                </c:pt>
                <c:pt idx="41" formatCode="0.000">
                  <c:v>0.182</c:v>
                </c:pt>
                <c:pt idx="42" formatCode="0.000">
                  <c:v>0.20799999999999999</c:v>
                </c:pt>
                <c:pt idx="43" formatCode="0.000">
                  <c:v>0.23399999999999999</c:v>
                </c:pt>
                <c:pt idx="44" formatCode="0.000">
                  <c:v>0.26</c:v>
                </c:pt>
                <c:pt idx="45" formatCode="0.000">
                  <c:v>0.28600000000000003</c:v>
                </c:pt>
                <c:pt idx="46" formatCode="0.000">
                  <c:v>0.31200000000000006</c:v>
                </c:pt>
                <c:pt idx="47" formatCode="0.000">
                  <c:v>0.33800000000000008</c:v>
                </c:pt>
                <c:pt idx="48" formatCode="0.000">
                  <c:v>0.3640000000000001</c:v>
                </c:pt>
                <c:pt idx="49" formatCode="0.000">
                  <c:v>0.39000000000000012</c:v>
                </c:pt>
                <c:pt idx="50" formatCode="0.000">
                  <c:v>0.44600000000000012</c:v>
                </c:pt>
                <c:pt idx="51" formatCode="0.000">
                  <c:v>0.50200000000000011</c:v>
                </c:pt>
                <c:pt idx="52" formatCode="0.000">
                  <c:v>0.55800000000000016</c:v>
                </c:pt>
                <c:pt idx="53" formatCode="0.000">
                  <c:v>0.61400000000000021</c:v>
                </c:pt>
                <c:pt idx="54" formatCode="0.000">
                  <c:v>0.67000000000000026</c:v>
                </c:pt>
                <c:pt idx="55" formatCode="0.000">
                  <c:v>0.72600000000000031</c:v>
                </c:pt>
                <c:pt idx="56" formatCode="0.000">
                  <c:v>0.78200000000000036</c:v>
                </c:pt>
                <c:pt idx="57" formatCode="0.000">
                  <c:v>0.83800000000000041</c:v>
                </c:pt>
                <c:pt idx="58" formatCode="0.000">
                  <c:v>0.89400000000000046</c:v>
                </c:pt>
                <c:pt idx="59" formatCode="0.000">
                  <c:v>0.95000000000000051</c:v>
                </c:pt>
                <c:pt idx="60" formatCode="0.000">
                  <c:v>1.2360000000000004</c:v>
                </c:pt>
                <c:pt idx="61" formatCode="0.000">
                  <c:v>1.5220000000000005</c:v>
                </c:pt>
                <c:pt idx="62" formatCode="0.000">
                  <c:v>1.8080000000000005</c:v>
                </c:pt>
                <c:pt idx="63" formatCode="0.000">
                  <c:v>2.0940000000000003</c:v>
                </c:pt>
                <c:pt idx="64" formatCode="0.000">
                  <c:v>2.3800000000000003</c:v>
                </c:pt>
                <c:pt idx="65" formatCode="0.000">
                  <c:v>0</c:v>
                </c:pt>
                <c:pt idx="66" formatCode="0.000">
                  <c:v>0</c:v>
                </c:pt>
                <c:pt idx="67" formatCode="0.000">
                  <c:v>0</c:v>
                </c:pt>
                <c:pt idx="68" formatCode="0.000">
                  <c:v>0</c:v>
                </c:pt>
                <c:pt idx="69" formatCode="0.000">
                  <c:v>0</c:v>
                </c:pt>
                <c:pt idx="70" formatCode="0.000">
                  <c:v>0</c:v>
                </c:pt>
                <c:pt idx="71" formatCode="0.000">
                  <c:v>0</c:v>
                </c:pt>
                <c:pt idx="72" formatCode="0.000">
                  <c:v>0</c:v>
                </c:pt>
                <c:pt idx="73" formatCode="0.000">
                  <c:v>0</c:v>
                </c:pt>
                <c:pt idx="74" formatCode="0.000">
                  <c:v>0</c:v>
                </c:pt>
                <c:pt idx="75" formatCode="0.000">
                  <c:v>0</c:v>
                </c:pt>
                <c:pt idx="76" formatCode="0.000">
                  <c:v>0</c:v>
                </c:pt>
                <c:pt idx="77" formatCode="0.000">
                  <c:v>0</c:v>
                </c:pt>
                <c:pt idx="78" formatCode="0.000">
                  <c:v>0</c:v>
                </c:pt>
                <c:pt idx="79" formatCode="0.000">
                  <c:v>0</c:v>
                </c:pt>
                <c:pt idx="80" formatCode="0.000">
                  <c:v>0</c:v>
                </c:pt>
                <c:pt idx="81" formatCode="0.000">
                  <c:v>0</c:v>
                </c:pt>
                <c:pt idx="82" formatCode="0.000">
                  <c:v>0</c:v>
                </c:pt>
                <c:pt idx="83" formatCode="0.000">
                  <c:v>0</c:v>
                </c:pt>
                <c:pt idx="84" formatCode="0.000">
                  <c:v>0</c:v>
                </c:pt>
                <c:pt idx="85" formatCode="0.000">
                  <c:v>0</c:v>
                </c:pt>
                <c:pt idx="86" formatCode="0.000">
                  <c:v>0</c:v>
                </c:pt>
                <c:pt idx="87" formatCode="0.000">
                  <c:v>0</c:v>
                </c:pt>
                <c:pt idx="88" formatCode="0.000">
                  <c:v>0</c:v>
                </c:pt>
                <c:pt idx="89" formatCode="0.000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Sheet1!$R$2</c:f>
              <c:strCache>
                <c:ptCount val="1"/>
                <c:pt idx="0">
                  <c:v>Overall
Maximum
Average 
Demand
(MW)</c:v>
                </c:pt>
              </c:strCache>
            </c:strRef>
          </c:tx>
          <c:marker>
            <c:symbol val="none"/>
          </c:marker>
          <c:dLbls>
            <c:dLbl>
              <c:idx val="22"/>
              <c:delete val="1"/>
            </c:dLbl>
            <c:dLbl>
              <c:idx val="4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5"/>
              <c:layout>
                <c:manualLayout>
                  <c:x val="-2.72975422432153E-2"/>
                  <c:y val="-2.0920502092050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ln>
                <a:solidFill>
                  <a:schemeClr val="accent4">
                    <a:lumMod val="75000"/>
                  </a:schemeClr>
                </a:solidFill>
              </a:ln>
            </c:spPr>
            <c:txPr>
              <a:bodyPr/>
              <a:lstStyle/>
              <a:p>
                <a:pPr>
                  <a:defRPr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Sheet1!$A$3:$A$92</c:f>
              <c:numCache>
                <c:formatCode>General</c:formatCod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</c:numCache>
            </c:numRef>
          </c:cat>
          <c:val>
            <c:numRef>
              <c:f>Sheet1!$R$3:$R$92</c:f>
              <c:numCache>
                <c:formatCode>General</c:formatCode>
                <c:ptCount val="9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4.5999999999999999E-2</c:v>
                </c:pt>
                <c:pt idx="16">
                  <c:v>9.1999999999999998E-2</c:v>
                </c:pt>
                <c:pt idx="17">
                  <c:v>0.13800000000000001</c:v>
                </c:pt>
                <c:pt idx="18">
                  <c:v>0.184</c:v>
                </c:pt>
                <c:pt idx="19">
                  <c:v>0.22999999999999998</c:v>
                </c:pt>
                <c:pt idx="20">
                  <c:v>0.27599999999999997</c:v>
                </c:pt>
                <c:pt idx="21">
                  <c:v>0.32199999999999995</c:v>
                </c:pt>
                <c:pt idx="22">
                  <c:v>0.36799999999999994</c:v>
                </c:pt>
                <c:pt idx="23">
                  <c:v>0.41399999999999992</c:v>
                </c:pt>
                <c:pt idx="24">
                  <c:v>0.45999999999999991</c:v>
                </c:pt>
                <c:pt idx="25">
                  <c:v>0.50599999999999989</c:v>
                </c:pt>
                <c:pt idx="26">
                  <c:v>0.55199999999999994</c:v>
                </c:pt>
                <c:pt idx="27">
                  <c:v>0.59799999999999998</c:v>
                </c:pt>
                <c:pt idx="28">
                  <c:v>0.64400000000000002</c:v>
                </c:pt>
                <c:pt idx="29">
                  <c:v>0.69000000000000006</c:v>
                </c:pt>
                <c:pt idx="30">
                  <c:v>0.7360000000000001</c:v>
                </c:pt>
                <c:pt idx="31">
                  <c:v>0.78200000000000014</c:v>
                </c:pt>
                <c:pt idx="32">
                  <c:v>0.82800000000000018</c:v>
                </c:pt>
                <c:pt idx="33">
                  <c:v>0.87400000000000022</c:v>
                </c:pt>
                <c:pt idx="34">
                  <c:v>0.92000000000000026</c:v>
                </c:pt>
                <c:pt idx="35">
                  <c:v>0.92000000000000026</c:v>
                </c:pt>
                <c:pt idx="36">
                  <c:v>0.92000000000000026</c:v>
                </c:pt>
                <c:pt idx="37">
                  <c:v>0.92000000000000026</c:v>
                </c:pt>
                <c:pt idx="38">
                  <c:v>0.92000000000000026</c:v>
                </c:pt>
                <c:pt idx="39">
                  <c:v>0.92000000000000026</c:v>
                </c:pt>
                <c:pt idx="40">
                  <c:v>0.92000000000000026</c:v>
                </c:pt>
                <c:pt idx="41">
                  <c:v>0.92000000000000026</c:v>
                </c:pt>
                <c:pt idx="42">
                  <c:v>0.92000000000000026</c:v>
                </c:pt>
                <c:pt idx="43">
                  <c:v>0.92000000000000026</c:v>
                </c:pt>
                <c:pt idx="44">
                  <c:v>0.92000000000000026</c:v>
                </c:pt>
                <c:pt idx="45">
                  <c:v>0.92000000000000026</c:v>
                </c:pt>
                <c:pt idx="46">
                  <c:v>0.92000000000000026</c:v>
                </c:pt>
                <c:pt idx="47">
                  <c:v>0.92000000000000026</c:v>
                </c:pt>
                <c:pt idx="48">
                  <c:v>0.92000000000000026</c:v>
                </c:pt>
                <c:pt idx="49">
                  <c:v>0.92000000000000026</c:v>
                </c:pt>
                <c:pt idx="50">
                  <c:v>0.92000000000000026</c:v>
                </c:pt>
                <c:pt idx="51">
                  <c:v>0.92000000000000026</c:v>
                </c:pt>
                <c:pt idx="52">
                  <c:v>0.92000000000000026</c:v>
                </c:pt>
                <c:pt idx="53">
                  <c:v>0.92000000000000026</c:v>
                </c:pt>
                <c:pt idx="54">
                  <c:v>0.92000000000000026</c:v>
                </c:pt>
                <c:pt idx="55">
                  <c:v>0.92000000000000026</c:v>
                </c:pt>
                <c:pt idx="56">
                  <c:v>0.92000000000000026</c:v>
                </c:pt>
                <c:pt idx="57">
                  <c:v>0.92000000000000026</c:v>
                </c:pt>
                <c:pt idx="58">
                  <c:v>0.92000000000000026</c:v>
                </c:pt>
                <c:pt idx="59">
                  <c:v>0.95000000000000051</c:v>
                </c:pt>
                <c:pt idx="60">
                  <c:v>1.2360000000000004</c:v>
                </c:pt>
                <c:pt idx="61">
                  <c:v>1.5220000000000005</c:v>
                </c:pt>
                <c:pt idx="62">
                  <c:v>1.8080000000000005</c:v>
                </c:pt>
                <c:pt idx="63">
                  <c:v>2.0940000000000003</c:v>
                </c:pt>
                <c:pt idx="64">
                  <c:v>2.3800000000000003</c:v>
                </c:pt>
                <c:pt idx="65">
                  <c:v>2.3800000000000003</c:v>
                </c:pt>
                <c:pt idx="66">
                  <c:v>2.3800000000000003</c:v>
                </c:pt>
                <c:pt idx="67">
                  <c:v>2.3800000000000003</c:v>
                </c:pt>
                <c:pt idx="68">
                  <c:v>2.3800000000000003</c:v>
                </c:pt>
                <c:pt idx="69">
                  <c:v>2.3800000000000003</c:v>
                </c:pt>
                <c:pt idx="70">
                  <c:v>2.3800000000000003</c:v>
                </c:pt>
                <c:pt idx="71">
                  <c:v>2.3800000000000003</c:v>
                </c:pt>
                <c:pt idx="72">
                  <c:v>2.3800000000000003</c:v>
                </c:pt>
                <c:pt idx="73">
                  <c:v>2.3800000000000003</c:v>
                </c:pt>
                <c:pt idx="74">
                  <c:v>2.3800000000000003</c:v>
                </c:pt>
                <c:pt idx="75">
                  <c:v>2.3800000000000003</c:v>
                </c:pt>
                <c:pt idx="76">
                  <c:v>2.3800000000000003</c:v>
                </c:pt>
                <c:pt idx="77">
                  <c:v>2.3800000000000003</c:v>
                </c:pt>
                <c:pt idx="78">
                  <c:v>2.3800000000000003</c:v>
                </c:pt>
                <c:pt idx="79">
                  <c:v>2.3800000000000003</c:v>
                </c:pt>
                <c:pt idx="80">
                  <c:v>2.3800000000000003</c:v>
                </c:pt>
                <c:pt idx="81">
                  <c:v>2.3800000000000003</c:v>
                </c:pt>
                <c:pt idx="82">
                  <c:v>2.3800000000000003</c:v>
                </c:pt>
                <c:pt idx="83">
                  <c:v>2.3800000000000003</c:v>
                </c:pt>
                <c:pt idx="84">
                  <c:v>2.3800000000000003</c:v>
                </c:pt>
                <c:pt idx="85">
                  <c:v>2.3800000000000003</c:v>
                </c:pt>
                <c:pt idx="86">
                  <c:v>2.3800000000000003</c:v>
                </c:pt>
                <c:pt idx="87">
                  <c:v>2.3800000000000003</c:v>
                </c:pt>
                <c:pt idx="88">
                  <c:v>2.3800000000000003</c:v>
                </c:pt>
                <c:pt idx="89">
                  <c:v>2.3800000000000003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358656"/>
        <c:axId val="254352384"/>
      </c:lineChart>
      <c:catAx>
        <c:axId val="25434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4350464"/>
        <c:crossesAt val="0"/>
        <c:auto val="1"/>
        <c:lblAlgn val="ctr"/>
        <c:lblOffset val="100"/>
        <c:noMultiLvlLbl val="0"/>
      </c:catAx>
      <c:valAx>
        <c:axId val="254350464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C00000"/>
            </a:solidFill>
            <a:prstDash val="sysDash"/>
          </a:ln>
        </c:spPr>
        <c:crossAx val="254348672"/>
        <c:crossesAt val="1"/>
        <c:crossBetween val="between"/>
      </c:valAx>
      <c:valAx>
        <c:axId val="254352384"/>
        <c:scaling>
          <c:orientation val="minMax"/>
          <c:max val="4.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4358656"/>
        <c:crosses val="max"/>
        <c:crossBetween val="between"/>
      </c:valAx>
      <c:catAx>
        <c:axId val="254358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4352384"/>
        <c:crossesAt val="0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Sheet1!$J$1</c:f>
          <c:strCache>
            <c:ptCount val="1"/>
            <c:pt idx="0">
              <c:v>Maximum Demand Interval 15 minute fixed window start t=6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8206420360441477E-2"/>
          <c:y val="9.2107864132046233E-2"/>
          <c:w val="0.7377700293835473"/>
          <c:h val="0.83665436694890127"/>
        </c:manualLayout>
      </c:layout>
      <c:barChart>
        <c:barDir val="col"/>
        <c:grouping val="clustered"/>
        <c:varyColors val="0"/>
        <c:ser>
          <c:idx val="0"/>
          <c:order val="3"/>
          <c:tx>
            <c:strRef>
              <c:f>Sheet1!$J$2</c:f>
              <c:strCache>
                <c:ptCount val="1"/>
                <c:pt idx="0">
                  <c:v>Interval
Start</c:v>
                </c:pt>
              </c:strCache>
            </c:strRef>
          </c:tx>
          <c:invertIfNegative val="0"/>
          <c:cat>
            <c:numRef>
              <c:f>Sheet1!$A$3:$A$92</c:f>
              <c:numCache>
                <c:formatCode>General</c:formatCod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</c:numCache>
            </c:numRef>
          </c:cat>
          <c:val>
            <c:numRef>
              <c:f>Sheet1!$J$3:$J$92</c:f>
              <c:numCache>
                <c:formatCode>General</c:formatCode>
                <c:ptCount val="90"/>
                <c:pt idx="5">
                  <c:v>5</c:v>
                </c:pt>
                <c:pt idx="20">
                  <c:v>5</c:v>
                </c:pt>
                <c:pt idx="35">
                  <c:v>5</c:v>
                </c:pt>
                <c:pt idx="50">
                  <c:v>5</c:v>
                </c:pt>
                <c:pt idx="65">
                  <c:v>5</c:v>
                </c:pt>
                <c:pt idx="8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148672"/>
        <c:axId val="389150208"/>
      </c:barChart>
      <c:lineChart>
        <c:grouping val="standard"/>
        <c:varyColors val="0"/>
        <c:ser>
          <c:idx val="1"/>
          <c:order val="0"/>
          <c:tx>
            <c:strRef>
              <c:f>Sheet1!$K$2</c:f>
              <c:strCache>
                <c:ptCount val="1"/>
                <c:pt idx="0">
                  <c:v>Sum MWH 
in this
Interval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Sheet1!$A$3:$A$92</c:f>
              <c:numCache>
                <c:formatCode>General</c:formatCod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</c:numCache>
            </c:numRef>
          </c:cat>
          <c:val>
            <c:numRef>
              <c:f>Sheet1!$K$3:$K$92</c:f>
              <c:numCache>
                <c:formatCode>General</c:formatCode>
                <c:ptCount val="90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2.3E-2</c:v>
                </c:pt>
                <c:pt idx="16">
                  <c:v>4.5999999999999999E-2</c:v>
                </c:pt>
                <c:pt idx="17">
                  <c:v>6.9000000000000006E-2</c:v>
                </c:pt>
                <c:pt idx="18">
                  <c:v>9.1999999999999998E-2</c:v>
                </c:pt>
                <c:pt idx="19">
                  <c:v>0.11499999999999999</c:v>
                </c:pt>
                <c:pt idx="20" formatCode="0.000">
                  <c:v>2.3E-2</c:v>
                </c:pt>
                <c:pt idx="21" formatCode="0.000">
                  <c:v>4.5999999999999999E-2</c:v>
                </c:pt>
                <c:pt idx="22" formatCode="0.000">
                  <c:v>6.9000000000000006E-2</c:v>
                </c:pt>
                <c:pt idx="23" formatCode="0.000">
                  <c:v>9.1999999999999998E-2</c:v>
                </c:pt>
                <c:pt idx="24" formatCode="0.000">
                  <c:v>0.11499999999999999</c:v>
                </c:pt>
                <c:pt idx="25" formatCode="0.000">
                  <c:v>0.13799999999999998</c:v>
                </c:pt>
                <c:pt idx="26" formatCode="0.000">
                  <c:v>0.16099999999999998</c:v>
                </c:pt>
                <c:pt idx="27" formatCode="0.000">
                  <c:v>0.18399999999999997</c:v>
                </c:pt>
                <c:pt idx="28" formatCode="0.000">
                  <c:v>0.20699999999999996</c:v>
                </c:pt>
                <c:pt idx="29" formatCode="0.000">
                  <c:v>0.22999999999999995</c:v>
                </c:pt>
                <c:pt idx="30" formatCode="0.000">
                  <c:v>0.25299999999999995</c:v>
                </c:pt>
                <c:pt idx="31" formatCode="0.000">
                  <c:v>0.27599999999999997</c:v>
                </c:pt>
                <c:pt idx="32" formatCode="0.000">
                  <c:v>0.29899999999999999</c:v>
                </c:pt>
                <c:pt idx="33" formatCode="0.000">
                  <c:v>0.32200000000000001</c:v>
                </c:pt>
                <c:pt idx="34" formatCode="0.000">
                  <c:v>0.34500000000000003</c:v>
                </c:pt>
                <c:pt idx="35" formatCode="0.000">
                  <c:v>1.2999999999999999E-2</c:v>
                </c:pt>
                <c:pt idx="36" formatCode="0.000">
                  <c:v>2.5999999999999999E-2</c:v>
                </c:pt>
                <c:pt idx="37" formatCode="0.000">
                  <c:v>3.9E-2</c:v>
                </c:pt>
                <c:pt idx="38" formatCode="0.000">
                  <c:v>5.1999999999999998E-2</c:v>
                </c:pt>
                <c:pt idx="39" formatCode="0.000">
                  <c:v>6.5000000000000002E-2</c:v>
                </c:pt>
                <c:pt idx="40" formatCode="0.000">
                  <c:v>7.8E-2</c:v>
                </c:pt>
                <c:pt idx="41" formatCode="0.000">
                  <c:v>9.0999999999999998E-2</c:v>
                </c:pt>
                <c:pt idx="42" formatCode="0.000">
                  <c:v>0.104</c:v>
                </c:pt>
                <c:pt idx="43" formatCode="0.000">
                  <c:v>0.11699999999999999</c:v>
                </c:pt>
                <c:pt idx="44" formatCode="0.000">
                  <c:v>0.13</c:v>
                </c:pt>
                <c:pt idx="45" formatCode="0.000">
                  <c:v>0.14300000000000002</c:v>
                </c:pt>
                <c:pt idx="46" formatCode="0.000">
                  <c:v>0.15600000000000003</c:v>
                </c:pt>
                <c:pt idx="47" formatCode="0.000">
                  <c:v>0.16900000000000004</c:v>
                </c:pt>
                <c:pt idx="48" formatCode="0.000">
                  <c:v>0.18200000000000005</c:v>
                </c:pt>
                <c:pt idx="49" formatCode="0.000">
                  <c:v>0.19500000000000006</c:v>
                </c:pt>
                <c:pt idx="50" formatCode="0.000">
                  <c:v>2.8000000000000001E-2</c:v>
                </c:pt>
                <c:pt idx="51" formatCode="0.000">
                  <c:v>5.6000000000000001E-2</c:v>
                </c:pt>
                <c:pt idx="52" formatCode="0.000">
                  <c:v>8.4000000000000005E-2</c:v>
                </c:pt>
                <c:pt idx="53" formatCode="0.000">
                  <c:v>0.112</c:v>
                </c:pt>
                <c:pt idx="54" formatCode="0.000">
                  <c:v>0.14000000000000001</c:v>
                </c:pt>
                <c:pt idx="55" formatCode="0.000">
                  <c:v>0.16800000000000001</c:v>
                </c:pt>
                <c:pt idx="56" formatCode="0.000">
                  <c:v>0.19600000000000001</c:v>
                </c:pt>
                <c:pt idx="57" formatCode="0.000">
                  <c:v>0.224</c:v>
                </c:pt>
                <c:pt idx="58" formatCode="0.000">
                  <c:v>0.252</c:v>
                </c:pt>
                <c:pt idx="59" formatCode="0.000">
                  <c:v>0.28000000000000003</c:v>
                </c:pt>
                <c:pt idx="60" formatCode="0.000">
                  <c:v>0.42300000000000004</c:v>
                </c:pt>
                <c:pt idx="61" formatCode="0.000">
                  <c:v>0.56600000000000006</c:v>
                </c:pt>
                <c:pt idx="62" formatCode="0.000">
                  <c:v>0.70900000000000007</c:v>
                </c:pt>
                <c:pt idx="63" formatCode="0.000">
                  <c:v>0.85200000000000009</c:v>
                </c:pt>
                <c:pt idx="64" formatCode="0.000">
                  <c:v>0.99500000000000011</c:v>
                </c:pt>
                <c:pt idx="65" formatCode="0.000">
                  <c:v>0</c:v>
                </c:pt>
                <c:pt idx="66" formatCode="0.000">
                  <c:v>0</c:v>
                </c:pt>
                <c:pt idx="67" formatCode="0.000">
                  <c:v>0</c:v>
                </c:pt>
                <c:pt idx="68" formatCode="0.000">
                  <c:v>0</c:v>
                </c:pt>
                <c:pt idx="69" formatCode="0.000">
                  <c:v>0</c:v>
                </c:pt>
                <c:pt idx="70" formatCode="0.000">
                  <c:v>0</c:v>
                </c:pt>
                <c:pt idx="71" formatCode="0.000">
                  <c:v>0</c:v>
                </c:pt>
                <c:pt idx="72" formatCode="0.000">
                  <c:v>0</c:v>
                </c:pt>
                <c:pt idx="73" formatCode="0.000">
                  <c:v>0</c:v>
                </c:pt>
                <c:pt idx="74" formatCode="0.000">
                  <c:v>0</c:v>
                </c:pt>
                <c:pt idx="75" formatCode="0.000">
                  <c:v>0</c:v>
                </c:pt>
                <c:pt idx="76" formatCode="0.000">
                  <c:v>0</c:v>
                </c:pt>
                <c:pt idx="77" formatCode="0.000">
                  <c:v>0</c:v>
                </c:pt>
                <c:pt idx="78" formatCode="0.000">
                  <c:v>0</c:v>
                </c:pt>
                <c:pt idx="79" formatCode="0.000">
                  <c:v>0</c:v>
                </c:pt>
                <c:pt idx="80" formatCode="0.000">
                  <c:v>0</c:v>
                </c:pt>
                <c:pt idx="81" formatCode="0.000">
                  <c:v>0</c:v>
                </c:pt>
                <c:pt idx="82" formatCode="0.000">
                  <c:v>0</c:v>
                </c:pt>
                <c:pt idx="83" formatCode="0.000">
                  <c:v>0</c:v>
                </c:pt>
                <c:pt idx="84" formatCode="0.000">
                  <c:v>0</c:v>
                </c:pt>
                <c:pt idx="85" formatCode="0.000">
                  <c:v>0</c:v>
                </c:pt>
                <c:pt idx="86" formatCode="0.000">
                  <c:v>0</c:v>
                </c:pt>
                <c:pt idx="87" formatCode="0.000">
                  <c:v>0</c:v>
                </c:pt>
                <c:pt idx="88" formatCode="0.000">
                  <c:v>0</c:v>
                </c:pt>
                <c:pt idx="89" formatCode="0.00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Sheet1!$D$2</c:f>
              <c:strCache>
                <c:ptCount val="1"/>
                <c:pt idx="0">
                  <c:v>Cumulative 
Consumption
(MWh)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dLbls>
            <c:dLbl>
              <c:idx val="74"/>
              <c:layout/>
              <c:spPr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</c:spPr>
              <c:txPr>
                <a:bodyPr/>
                <a:lstStyle/>
                <a:p>
                  <a:pPr>
                    <a:defRPr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Sheet1!$A$3:$A$92</c:f>
              <c:numCache>
                <c:formatCode>General</c:formatCod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</c:numCache>
            </c:numRef>
          </c:cat>
          <c:val>
            <c:numRef>
              <c:f>Sheet1!$D$3:$D$90</c:f>
              <c:numCache>
                <c:formatCode>0.000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2.3E-2</c:v>
                </c:pt>
                <c:pt idx="16">
                  <c:v>4.5999999999999999E-2</c:v>
                </c:pt>
                <c:pt idx="17">
                  <c:v>6.9000000000000006E-2</c:v>
                </c:pt>
                <c:pt idx="18">
                  <c:v>9.1999999999999998E-2</c:v>
                </c:pt>
                <c:pt idx="19">
                  <c:v>0.11499999999999999</c:v>
                </c:pt>
                <c:pt idx="20">
                  <c:v>0.13799999999999998</c:v>
                </c:pt>
                <c:pt idx="21">
                  <c:v>0.16099999999999998</c:v>
                </c:pt>
                <c:pt idx="22">
                  <c:v>0.18399999999999997</c:v>
                </c:pt>
                <c:pt idx="23">
                  <c:v>0.20699999999999996</c:v>
                </c:pt>
                <c:pt idx="24">
                  <c:v>0.22999999999999995</c:v>
                </c:pt>
                <c:pt idx="25">
                  <c:v>0.25299999999999995</c:v>
                </c:pt>
                <c:pt idx="26">
                  <c:v>0.27599999999999997</c:v>
                </c:pt>
                <c:pt idx="27">
                  <c:v>0.29899999999999999</c:v>
                </c:pt>
                <c:pt idx="28">
                  <c:v>0.32200000000000001</c:v>
                </c:pt>
                <c:pt idx="29">
                  <c:v>0.34500000000000003</c:v>
                </c:pt>
                <c:pt idx="30">
                  <c:v>0.36800000000000005</c:v>
                </c:pt>
                <c:pt idx="31">
                  <c:v>0.39100000000000007</c:v>
                </c:pt>
                <c:pt idx="32">
                  <c:v>0.41400000000000009</c:v>
                </c:pt>
                <c:pt idx="33">
                  <c:v>0.43700000000000011</c:v>
                </c:pt>
                <c:pt idx="34">
                  <c:v>0.46000000000000013</c:v>
                </c:pt>
                <c:pt idx="35">
                  <c:v>0.47300000000000014</c:v>
                </c:pt>
                <c:pt idx="36">
                  <c:v>0.48600000000000015</c:v>
                </c:pt>
                <c:pt idx="37">
                  <c:v>0.49900000000000017</c:v>
                </c:pt>
                <c:pt idx="38">
                  <c:v>0.51200000000000012</c:v>
                </c:pt>
                <c:pt idx="39">
                  <c:v>0.52500000000000013</c:v>
                </c:pt>
                <c:pt idx="40">
                  <c:v>0.53800000000000014</c:v>
                </c:pt>
                <c:pt idx="41">
                  <c:v>0.55100000000000016</c:v>
                </c:pt>
                <c:pt idx="42">
                  <c:v>0.56400000000000017</c:v>
                </c:pt>
                <c:pt idx="43">
                  <c:v>0.57700000000000018</c:v>
                </c:pt>
                <c:pt idx="44">
                  <c:v>0.59000000000000019</c:v>
                </c:pt>
                <c:pt idx="45">
                  <c:v>0.6030000000000002</c:v>
                </c:pt>
                <c:pt idx="46">
                  <c:v>0.61600000000000021</c:v>
                </c:pt>
                <c:pt idx="47">
                  <c:v>0.62900000000000023</c:v>
                </c:pt>
                <c:pt idx="48">
                  <c:v>0.64200000000000024</c:v>
                </c:pt>
                <c:pt idx="49">
                  <c:v>0.65500000000000025</c:v>
                </c:pt>
                <c:pt idx="50">
                  <c:v>0.68300000000000027</c:v>
                </c:pt>
                <c:pt idx="51">
                  <c:v>0.7110000000000003</c:v>
                </c:pt>
                <c:pt idx="52">
                  <c:v>0.73900000000000032</c:v>
                </c:pt>
                <c:pt idx="53">
                  <c:v>0.76700000000000035</c:v>
                </c:pt>
                <c:pt idx="54">
                  <c:v>0.79500000000000037</c:v>
                </c:pt>
                <c:pt idx="55">
                  <c:v>0.8230000000000004</c:v>
                </c:pt>
                <c:pt idx="56">
                  <c:v>0.85100000000000042</c:v>
                </c:pt>
                <c:pt idx="57">
                  <c:v>0.87900000000000045</c:v>
                </c:pt>
                <c:pt idx="58">
                  <c:v>0.90700000000000047</c:v>
                </c:pt>
                <c:pt idx="59">
                  <c:v>0.9350000000000005</c:v>
                </c:pt>
                <c:pt idx="60">
                  <c:v>1.0780000000000005</c:v>
                </c:pt>
                <c:pt idx="61">
                  <c:v>1.2210000000000005</c:v>
                </c:pt>
                <c:pt idx="62">
                  <c:v>1.3640000000000005</c:v>
                </c:pt>
                <c:pt idx="63">
                  <c:v>1.5070000000000006</c:v>
                </c:pt>
                <c:pt idx="64">
                  <c:v>1.6500000000000006</c:v>
                </c:pt>
                <c:pt idx="65">
                  <c:v>1.6500000000000006</c:v>
                </c:pt>
                <c:pt idx="66">
                  <c:v>1.6500000000000006</c:v>
                </c:pt>
                <c:pt idx="67">
                  <c:v>1.6500000000000006</c:v>
                </c:pt>
                <c:pt idx="68">
                  <c:v>1.6500000000000006</c:v>
                </c:pt>
                <c:pt idx="69">
                  <c:v>1.6500000000000006</c:v>
                </c:pt>
                <c:pt idx="70">
                  <c:v>1.6500000000000006</c:v>
                </c:pt>
                <c:pt idx="71">
                  <c:v>1.6500000000000006</c:v>
                </c:pt>
                <c:pt idx="72">
                  <c:v>1.6500000000000006</c:v>
                </c:pt>
                <c:pt idx="73">
                  <c:v>1.6500000000000006</c:v>
                </c:pt>
                <c:pt idx="74">
                  <c:v>1.6500000000000006</c:v>
                </c:pt>
                <c:pt idx="75">
                  <c:v>1.6500000000000006</c:v>
                </c:pt>
                <c:pt idx="76">
                  <c:v>1.6500000000000006</c:v>
                </c:pt>
                <c:pt idx="77">
                  <c:v>1.6500000000000006</c:v>
                </c:pt>
                <c:pt idx="78">
                  <c:v>1.6500000000000006</c:v>
                </c:pt>
                <c:pt idx="79">
                  <c:v>1.6500000000000006</c:v>
                </c:pt>
                <c:pt idx="80">
                  <c:v>1.6500000000000006</c:v>
                </c:pt>
                <c:pt idx="81">
                  <c:v>1.6500000000000006</c:v>
                </c:pt>
                <c:pt idx="82">
                  <c:v>1.6500000000000006</c:v>
                </c:pt>
                <c:pt idx="83">
                  <c:v>1.6500000000000006</c:v>
                </c:pt>
                <c:pt idx="84">
                  <c:v>1.6500000000000006</c:v>
                </c:pt>
                <c:pt idx="85">
                  <c:v>1.6500000000000006</c:v>
                </c:pt>
                <c:pt idx="86">
                  <c:v>1.6500000000000006</c:v>
                </c:pt>
                <c:pt idx="87">
                  <c:v>1.6500000000000006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148672"/>
        <c:axId val="389150208"/>
      </c:lineChart>
      <c:lineChart>
        <c:grouping val="standard"/>
        <c:varyColors val="0"/>
        <c:ser>
          <c:idx val="2"/>
          <c:order val="1"/>
          <c:tx>
            <c:strRef>
              <c:f>Sheet1!$L$2</c:f>
              <c:strCache>
                <c:ptCount val="1"/>
                <c:pt idx="0">
                  <c:v>Average 
Demand
in this Interval
(MW)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</c:dLbl>
            <c:dLbl>
              <c:idx val="19"/>
              <c:layout>
                <c:manualLayout>
                  <c:x val="-4.0083109194360304E-2"/>
                  <c:y val="-2.1134978420584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layout>
                <c:manualLayout>
                  <c:x val="-4.777069892562677E-2"/>
                  <c:y val="-1.4644351464435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4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  <c:txPr>
              <a:bodyPr/>
              <a:lstStyle/>
              <a:p>
                <a:pPr>
                  <a:defRPr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Sheet1!$A$3:$A$92</c:f>
              <c:numCache>
                <c:formatCode>General</c:formatCod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</c:numCache>
            </c:numRef>
          </c:cat>
          <c:val>
            <c:numRef>
              <c:f>Sheet1!$L$3:$L$92</c:f>
              <c:numCache>
                <c:formatCode>General</c:formatCod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9.1999999999999998E-2</c:v>
                </c:pt>
                <c:pt idx="16">
                  <c:v>0.184</c:v>
                </c:pt>
                <c:pt idx="17">
                  <c:v>0.27600000000000002</c:v>
                </c:pt>
                <c:pt idx="18">
                  <c:v>0.36799999999999999</c:v>
                </c:pt>
                <c:pt idx="19">
                  <c:v>0.45999999999999996</c:v>
                </c:pt>
                <c:pt idx="20">
                  <c:v>9.1999999999999998E-2</c:v>
                </c:pt>
                <c:pt idx="21">
                  <c:v>0.184</c:v>
                </c:pt>
                <c:pt idx="22">
                  <c:v>0.27600000000000002</c:v>
                </c:pt>
                <c:pt idx="23">
                  <c:v>0.36799999999999999</c:v>
                </c:pt>
                <c:pt idx="24">
                  <c:v>0.45999999999999996</c:v>
                </c:pt>
                <c:pt idx="25">
                  <c:v>0.55199999999999994</c:v>
                </c:pt>
                <c:pt idx="26">
                  <c:v>0.64399999999999991</c:v>
                </c:pt>
                <c:pt idx="27">
                  <c:v>0.73599999999999988</c:v>
                </c:pt>
                <c:pt idx="28">
                  <c:v>0.82799999999999985</c:v>
                </c:pt>
                <c:pt idx="29">
                  <c:v>0.91999999999999982</c:v>
                </c:pt>
                <c:pt idx="30">
                  <c:v>1.0119999999999998</c:v>
                </c:pt>
                <c:pt idx="31">
                  <c:v>1.1039999999999999</c:v>
                </c:pt>
                <c:pt idx="32">
                  <c:v>1.196</c:v>
                </c:pt>
                <c:pt idx="33">
                  <c:v>1.288</c:v>
                </c:pt>
                <c:pt idx="34">
                  <c:v>1.3800000000000001</c:v>
                </c:pt>
                <c:pt idx="35">
                  <c:v>5.1999999999999998E-2</c:v>
                </c:pt>
                <c:pt idx="36">
                  <c:v>0.104</c:v>
                </c:pt>
                <c:pt idx="37">
                  <c:v>0.156</c:v>
                </c:pt>
                <c:pt idx="38">
                  <c:v>0.20799999999999999</c:v>
                </c:pt>
                <c:pt idx="39">
                  <c:v>0.26</c:v>
                </c:pt>
                <c:pt idx="40">
                  <c:v>0.312</c:v>
                </c:pt>
                <c:pt idx="41">
                  <c:v>0.36399999999999999</c:v>
                </c:pt>
                <c:pt idx="42">
                  <c:v>0.41599999999999998</c:v>
                </c:pt>
                <c:pt idx="43">
                  <c:v>0.46799999999999997</c:v>
                </c:pt>
                <c:pt idx="44">
                  <c:v>0.52</c:v>
                </c:pt>
                <c:pt idx="45">
                  <c:v>0.57200000000000006</c:v>
                </c:pt>
                <c:pt idx="46">
                  <c:v>0.62400000000000011</c:v>
                </c:pt>
                <c:pt idx="47">
                  <c:v>0.67600000000000016</c:v>
                </c:pt>
                <c:pt idx="48">
                  <c:v>0.7280000000000002</c:v>
                </c:pt>
                <c:pt idx="49">
                  <c:v>0.78000000000000025</c:v>
                </c:pt>
                <c:pt idx="50">
                  <c:v>0.112</c:v>
                </c:pt>
                <c:pt idx="51">
                  <c:v>0.224</c:v>
                </c:pt>
                <c:pt idx="52">
                  <c:v>0.33600000000000002</c:v>
                </c:pt>
                <c:pt idx="53">
                  <c:v>0.44800000000000001</c:v>
                </c:pt>
                <c:pt idx="54">
                  <c:v>0.56000000000000005</c:v>
                </c:pt>
                <c:pt idx="55">
                  <c:v>0.67200000000000004</c:v>
                </c:pt>
                <c:pt idx="56">
                  <c:v>0.78400000000000003</c:v>
                </c:pt>
                <c:pt idx="57">
                  <c:v>0.89600000000000002</c:v>
                </c:pt>
                <c:pt idx="58">
                  <c:v>1.008</c:v>
                </c:pt>
                <c:pt idx="59">
                  <c:v>1.1200000000000001</c:v>
                </c:pt>
                <c:pt idx="60">
                  <c:v>1.6920000000000002</c:v>
                </c:pt>
                <c:pt idx="61">
                  <c:v>2.2640000000000002</c:v>
                </c:pt>
                <c:pt idx="62">
                  <c:v>2.8360000000000003</c:v>
                </c:pt>
                <c:pt idx="63">
                  <c:v>3.4080000000000004</c:v>
                </c:pt>
                <c:pt idx="64">
                  <c:v>3.9800000000000004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Sheet1!$M$2</c:f>
              <c:strCache>
                <c:ptCount val="1"/>
                <c:pt idx="0">
                  <c:v>Overall
Maximum
Average 
Demand
(MW)</c:v>
                </c:pt>
              </c:strCache>
            </c:strRef>
          </c:tx>
          <c:marker>
            <c:symbol val="none"/>
          </c:marker>
          <c:dLbls>
            <c:dLbl>
              <c:idx val="22"/>
              <c:layout>
                <c:manualLayout>
                  <c:x val="-1.7743402458089943E-2"/>
                  <c:y val="-1.8828451882845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5"/>
              <c:layout>
                <c:manualLayout>
                  <c:x val="-2.72975422432153E-2"/>
                  <c:y val="-2.0920502092050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ln>
                <a:solidFill>
                  <a:schemeClr val="accent4">
                    <a:lumMod val="75000"/>
                  </a:schemeClr>
                </a:solidFill>
              </a:ln>
            </c:spPr>
            <c:txPr>
              <a:bodyPr/>
              <a:lstStyle/>
              <a:p>
                <a:pPr>
                  <a:defRPr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Sheet1!$A$3:$A$92</c:f>
              <c:numCache>
                <c:formatCode>General</c:formatCod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</c:numCache>
            </c:numRef>
          </c:cat>
          <c:val>
            <c:numRef>
              <c:f>Sheet1!$M$3:$M$92</c:f>
              <c:numCache>
                <c:formatCode>General</c:formatCode>
                <c:ptCount val="9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9.1999999999999998E-2</c:v>
                </c:pt>
                <c:pt idx="16">
                  <c:v>0.184</c:v>
                </c:pt>
                <c:pt idx="17">
                  <c:v>0.27600000000000002</c:v>
                </c:pt>
                <c:pt idx="18">
                  <c:v>0.36799999999999999</c:v>
                </c:pt>
                <c:pt idx="19">
                  <c:v>0.45999999999999996</c:v>
                </c:pt>
                <c:pt idx="20">
                  <c:v>0.45999999999999996</c:v>
                </c:pt>
                <c:pt idx="21">
                  <c:v>0.45999999999999996</c:v>
                </c:pt>
                <c:pt idx="22">
                  <c:v>0.45999999999999996</c:v>
                </c:pt>
                <c:pt idx="23">
                  <c:v>0.45999999999999996</c:v>
                </c:pt>
                <c:pt idx="24">
                  <c:v>0.45999999999999996</c:v>
                </c:pt>
                <c:pt idx="25">
                  <c:v>0.55199999999999994</c:v>
                </c:pt>
                <c:pt idx="26">
                  <c:v>0.64399999999999991</c:v>
                </c:pt>
                <c:pt idx="27">
                  <c:v>0.73599999999999988</c:v>
                </c:pt>
                <c:pt idx="28">
                  <c:v>0.82799999999999985</c:v>
                </c:pt>
                <c:pt idx="29">
                  <c:v>0.91999999999999982</c:v>
                </c:pt>
                <c:pt idx="30">
                  <c:v>1.0119999999999998</c:v>
                </c:pt>
                <c:pt idx="31">
                  <c:v>1.1039999999999999</c:v>
                </c:pt>
                <c:pt idx="32">
                  <c:v>1.196</c:v>
                </c:pt>
                <c:pt idx="33">
                  <c:v>1.288</c:v>
                </c:pt>
                <c:pt idx="34">
                  <c:v>1.3800000000000001</c:v>
                </c:pt>
                <c:pt idx="35">
                  <c:v>1.3800000000000001</c:v>
                </c:pt>
                <c:pt idx="36">
                  <c:v>1.3800000000000001</c:v>
                </c:pt>
                <c:pt idx="37">
                  <c:v>1.3800000000000001</c:v>
                </c:pt>
                <c:pt idx="38">
                  <c:v>1.3800000000000001</c:v>
                </c:pt>
                <c:pt idx="39">
                  <c:v>1.3800000000000001</c:v>
                </c:pt>
                <c:pt idx="40">
                  <c:v>1.3800000000000001</c:v>
                </c:pt>
                <c:pt idx="41">
                  <c:v>1.3800000000000001</c:v>
                </c:pt>
                <c:pt idx="42">
                  <c:v>1.3800000000000001</c:v>
                </c:pt>
                <c:pt idx="43">
                  <c:v>1.3800000000000001</c:v>
                </c:pt>
                <c:pt idx="44">
                  <c:v>1.3800000000000001</c:v>
                </c:pt>
                <c:pt idx="45">
                  <c:v>1.3800000000000001</c:v>
                </c:pt>
                <c:pt idx="46">
                  <c:v>1.3800000000000001</c:v>
                </c:pt>
                <c:pt idx="47">
                  <c:v>1.3800000000000001</c:v>
                </c:pt>
                <c:pt idx="48">
                  <c:v>1.3800000000000001</c:v>
                </c:pt>
                <c:pt idx="49">
                  <c:v>1.3800000000000001</c:v>
                </c:pt>
                <c:pt idx="50">
                  <c:v>1.3800000000000001</c:v>
                </c:pt>
                <c:pt idx="51">
                  <c:v>1.3800000000000001</c:v>
                </c:pt>
                <c:pt idx="52">
                  <c:v>1.3800000000000001</c:v>
                </c:pt>
                <c:pt idx="53">
                  <c:v>1.3800000000000001</c:v>
                </c:pt>
                <c:pt idx="54">
                  <c:v>1.3800000000000001</c:v>
                </c:pt>
                <c:pt idx="55">
                  <c:v>1.3800000000000001</c:v>
                </c:pt>
                <c:pt idx="56">
                  <c:v>1.3800000000000001</c:v>
                </c:pt>
                <c:pt idx="57">
                  <c:v>1.3800000000000001</c:v>
                </c:pt>
                <c:pt idx="58">
                  <c:v>1.3800000000000001</c:v>
                </c:pt>
                <c:pt idx="59">
                  <c:v>1.3800000000000001</c:v>
                </c:pt>
                <c:pt idx="60">
                  <c:v>1.6920000000000002</c:v>
                </c:pt>
                <c:pt idx="61">
                  <c:v>2.2640000000000002</c:v>
                </c:pt>
                <c:pt idx="62">
                  <c:v>2.8360000000000003</c:v>
                </c:pt>
                <c:pt idx="63">
                  <c:v>3.4080000000000004</c:v>
                </c:pt>
                <c:pt idx="64">
                  <c:v>3.9800000000000004</c:v>
                </c:pt>
                <c:pt idx="65">
                  <c:v>3.9800000000000004</c:v>
                </c:pt>
                <c:pt idx="66">
                  <c:v>3.9800000000000004</c:v>
                </c:pt>
                <c:pt idx="67">
                  <c:v>3.9800000000000004</c:v>
                </c:pt>
                <c:pt idx="68">
                  <c:v>3.9800000000000004</c:v>
                </c:pt>
                <c:pt idx="69">
                  <c:v>3.9800000000000004</c:v>
                </c:pt>
                <c:pt idx="70">
                  <c:v>3.9800000000000004</c:v>
                </c:pt>
                <c:pt idx="71">
                  <c:v>3.9800000000000004</c:v>
                </c:pt>
                <c:pt idx="72">
                  <c:v>3.9800000000000004</c:v>
                </c:pt>
                <c:pt idx="73">
                  <c:v>3.9800000000000004</c:v>
                </c:pt>
                <c:pt idx="74">
                  <c:v>3.9800000000000004</c:v>
                </c:pt>
                <c:pt idx="75">
                  <c:v>3.9800000000000004</c:v>
                </c:pt>
                <c:pt idx="76">
                  <c:v>3.9800000000000004</c:v>
                </c:pt>
                <c:pt idx="77">
                  <c:v>3.9800000000000004</c:v>
                </c:pt>
                <c:pt idx="78">
                  <c:v>3.9800000000000004</c:v>
                </c:pt>
                <c:pt idx="79">
                  <c:v>3.9800000000000004</c:v>
                </c:pt>
                <c:pt idx="80">
                  <c:v>3.9800000000000004</c:v>
                </c:pt>
                <c:pt idx="81">
                  <c:v>3.9800000000000004</c:v>
                </c:pt>
                <c:pt idx="82">
                  <c:v>3.9800000000000004</c:v>
                </c:pt>
                <c:pt idx="83">
                  <c:v>3.9800000000000004</c:v>
                </c:pt>
                <c:pt idx="84">
                  <c:v>3.9800000000000004</c:v>
                </c:pt>
                <c:pt idx="85">
                  <c:v>3.9800000000000004</c:v>
                </c:pt>
                <c:pt idx="86">
                  <c:v>3.9800000000000004</c:v>
                </c:pt>
                <c:pt idx="87">
                  <c:v>3.9800000000000004</c:v>
                </c:pt>
                <c:pt idx="88">
                  <c:v>3.9800000000000004</c:v>
                </c:pt>
                <c:pt idx="89">
                  <c:v>3.9800000000000004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514560"/>
        <c:axId val="389152128"/>
      </c:lineChart>
      <c:catAx>
        <c:axId val="38914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9150208"/>
        <c:crossesAt val="0"/>
        <c:auto val="1"/>
        <c:lblAlgn val="ctr"/>
        <c:lblOffset val="100"/>
        <c:noMultiLvlLbl val="0"/>
      </c:catAx>
      <c:valAx>
        <c:axId val="389150208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C00000"/>
            </a:solidFill>
            <a:prstDash val="sysDash"/>
          </a:ln>
        </c:spPr>
        <c:crossAx val="389148672"/>
        <c:crossesAt val="1"/>
        <c:crossBetween val="between"/>
      </c:valAx>
      <c:valAx>
        <c:axId val="389152128"/>
        <c:scaling>
          <c:orientation val="minMax"/>
          <c:max val="4.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8514560"/>
        <c:crosses val="max"/>
        <c:crossBetween val="between"/>
      </c:valAx>
      <c:catAx>
        <c:axId val="368514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9152128"/>
        <c:crossesAt val="0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Sheet1!$F$1</c:f>
          <c:strCache>
            <c:ptCount val="1"/>
            <c:pt idx="0">
              <c:v>Maximum Demand: 15 minute sliding window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Sheet1!$F$2</c:f>
              <c:strCache>
                <c:ptCount val="1"/>
                <c:pt idx="0">
                  <c:v>Sum MWH 
in last 
15 minutes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Sheet1!$A$3:$A$92</c:f>
              <c:numCache>
                <c:formatCode>General</c:formatCod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</c:numCache>
            </c:numRef>
          </c:cat>
          <c:val>
            <c:numRef>
              <c:f>Sheet1!$F$3:$F$92</c:f>
              <c:numCache>
                <c:formatCode>General</c:formatCode>
                <c:ptCount val="90"/>
                <c:pt idx="15">
                  <c:v>2.3E-2</c:v>
                </c:pt>
                <c:pt idx="16">
                  <c:v>4.5999999999999999E-2</c:v>
                </c:pt>
                <c:pt idx="17">
                  <c:v>6.9000000000000006E-2</c:v>
                </c:pt>
                <c:pt idx="18">
                  <c:v>9.1999999999999998E-2</c:v>
                </c:pt>
                <c:pt idx="19">
                  <c:v>0.11499999999999999</c:v>
                </c:pt>
                <c:pt idx="20">
                  <c:v>0.13799999999999998</c:v>
                </c:pt>
                <c:pt idx="21">
                  <c:v>0.16099999999999998</c:v>
                </c:pt>
                <c:pt idx="22">
                  <c:v>0.18399999999999997</c:v>
                </c:pt>
                <c:pt idx="23">
                  <c:v>0.20699999999999996</c:v>
                </c:pt>
                <c:pt idx="24">
                  <c:v>0.22999999999999995</c:v>
                </c:pt>
                <c:pt idx="25">
                  <c:v>0.25299999999999995</c:v>
                </c:pt>
                <c:pt idx="26">
                  <c:v>0.27599999999999997</c:v>
                </c:pt>
                <c:pt idx="27">
                  <c:v>0.29899999999999999</c:v>
                </c:pt>
                <c:pt idx="28">
                  <c:v>0.32200000000000001</c:v>
                </c:pt>
                <c:pt idx="29">
                  <c:v>0.34500000000000003</c:v>
                </c:pt>
                <c:pt idx="30">
                  <c:v>0.34500000000000003</c:v>
                </c:pt>
                <c:pt idx="31">
                  <c:v>0.34500000000000003</c:v>
                </c:pt>
                <c:pt idx="32">
                  <c:v>0.34500000000000003</c:v>
                </c:pt>
                <c:pt idx="33">
                  <c:v>0.34500000000000003</c:v>
                </c:pt>
                <c:pt idx="34">
                  <c:v>0.34500000000000003</c:v>
                </c:pt>
                <c:pt idx="35">
                  <c:v>0.33500000000000002</c:v>
                </c:pt>
                <c:pt idx="36">
                  <c:v>0.32500000000000001</c:v>
                </c:pt>
                <c:pt idx="37">
                  <c:v>0.315</c:v>
                </c:pt>
                <c:pt idx="38">
                  <c:v>0.30499999999999999</c:v>
                </c:pt>
                <c:pt idx="39">
                  <c:v>0.29499999999999998</c:v>
                </c:pt>
                <c:pt idx="40">
                  <c:v>0.28500000000000003</c:v>
                </c:pt>
                <c:pt idx="41">
                  <c:v>0.27500000000000002</c:v>
                </c:pt>
                <c:pt idx="42">
                  <c:v>0.26500000000000007</c:v>
                </c:pt>
                <c:pt idx="43">
                  <c:v>0.25500000000000006</c:v>
                </c:pt>
                <c:pt idx="44">
                  <c:v>0.24500000000000011</c:v>
                </c:pt>
                <c:pt idx="45">
                  <c:v>0.2350000000000001</c:v>
                </c:pt>
                <c:pt idx="46">
                  <c:v>0.22500000000000009</c:v>
                </c:pt>
                <c:pt idx="47">
                  <c:v>0.21500000000000005</c:v>
                </c:pt>
                <c:pt idx="48">
                  <c:v>0.20500000000000007</c:v>
                </c:pt>
                <c:pt idx="49">
                  <c:v>0.19500000000000006</c:v>
                </c:pt>
                <c:pt idx="50">
                  <c:v>0.21000000000000005</c:v>
                </c:pt>
                <c:pt idx="51">
                  <c:v>0.22500000000000003</c:v>
                </c:pt>
                <c:pt idx="52">
                  <c:v>0.24000000000000002</c:v>
                </c:pt>
                <c:pt idx="53">
                  <c:v>0.255</c:v>
                </c:pt>
                <c:pt idx="54">
                  <c:v>0.27</c:v>
                </c:pt>
                <c:pt idx="55">
                  <c:v>0.28500000000000003</c:v>
                </c:pt>
                <c:pt idx="56">
                  <c:v>0.30000000000000004</c:v>
                </c:pt>
                <c:pt idx="57">
                  <c:v>0.31500000000000006</c:v>
                </c:pt>
                <c:pt idx="58">
                  <c:v>0.33000000000000007</c:v>
                </c:pt>
                <c:pt idx="59">
                  <c:v>0.34500000000000008</c:v>
                </c:pt>
                <c:pt idx="60">
                  <c:v>0.47500000000000009</c:v>
                </c:pt>
                <c:pt idx="61">
                  <c:v>0.60500000000000009</c:v>
                </c:pt>
                <c:pt idx="62">
                  <c:v>0.7350000000000001</c:v>
                </c:pt>
                <c:pt idx="63">
                  <c:v>0.8650000000000001</c:v>
                </c:pt>
                <c:pt idx="64">
                  <c:v>0.99500000000000011</c:v>
                </c:pt>
                <c:pt idx="65">
                  <c:v>0.96700000000000008</c:v>
                </c:pt>
                <c:pt idx="66">
                  <c:v>0.93900000000000006</c:v>
                </c:pt>
                <c:pt idx="67">
                  <c:v>0.91100000000000003</c:v>
                </c:pt>
                <c:pt idx="68">
                  <c:v>0.88300000000000001</c:v>
                </c:pt>
                <c:pt idx="69">
                  <c:v>0.85500000000000009</c:v>
                </c:pt>
                <c:pt idx="70">
                  <c:v>0.82700000000000007</c:v>
                </c:pt>
                <c:pt idx="71">
                  <c:v>0.79900000000000004</c:v>
                </c:pt>
                <c:pt idx="72">
                  <c:v>0.77100000000000002</c:v>
                </c:pt>
                <c:pt idx="73">
                  <c:v>0.74299999999999999</c:v>
                </c:pt>
                <c:pt idx="74">
                  <c:v>0.71499999999999997</c:v>
                </c:pt>
                <c:pt idx="75">
                  <c:v>0.57199999999999995</c:v>
                </c:pt>
                <c:pt idx="76">
                  <c:v>0.42899999999999994</c:v>
                </c:pt>
                <c:pt idx="77">
                  <c:v>0.28599999999999998</c:v>
                </c:pt>
                <c:pt idx="78">
                  <c:v>0.14299999999999999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Sheet1!$D$2</c:f>
              <c:strCache>
                <c:ptCount val="1"/>
                <c:pt idx="0">
                  <c:v>Cumulative 
Consumption
(MWh)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dLbls>
            <c:dLbl>
              <c:idx val="7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txPr>
              <a:bodyPr/>
              <a:lstStyle/>
              <a:p>
                <a:pPr>
                  <a:defRPr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Sheet1!$A$3:$A$92</c:f>
              <c:numCache>
                <c:formatCode>General</c:formatCod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</c:numCache>
            </c:numRef>
          </c:cat>
          <c:val>
            <c:numRef>
              <c:f>Sheet1!$D$3:$D$90</c:f>
              <c:numCache>
                <c:formatCode>0.000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2.3E-2</c:v>
                </c:pt>
                <c:pt idx="16">
                  <c:v>4.5999999999999999E-2</c:v>
                </c:pt>
                <c:pt idx="17">
                  <c:v>6.9000000000000006E-2</c:v>
                </c:pt>
                <c:pt idx="18">
                  <c:v>9.1999999999999998E-2</c:v>
                </c:pt>
                <c:pt idx="19">
                  <c:v>0.11499999999999999</c:v>
                </c:pt>
                <c:pt idx="20">
                  <c:v>0.13799999999999998</c:v>
                </c:pt>
                <c:pt idx="21">
                  <c:v>0.16099999999999998</c:v>
                </c:pt>
                <c:pt idx="22">
                  <c:v>0.18399999999999997</c:v>
                </c:pt>
                <c:pt idx="23">
                  <c:v>0.20699999999999996</c:v>
                </c:pt>
                <c:pt idx="24">
                  <c:v>0.22999999999999995</c:v>
                </c:pt>
                <c:pt idx="25">
                  <c:v>0.25299999999999995</c:v>
                </c:pt>
                <c:pt idx="26">
                  <c:v>0.27599999999999997</c:v>
                </c:pt>
                <c:pt idx="27">
                  <c:v>0.29899999999999999</c:v>
                </c:pt>
                <c:pt idx="28">
                  <c:v>0.32200000000000001</c:v>
                </c:pt>
                <c:pt idx="29">
                  <c:v>0.34500000000000003</c:v>
                </c:pt>
                <c:pt idx="30">
                  <c:v>0.36800000000000005</c:v>
                </c:pt>
                <c:pt idx="31">
                  <c:v>0.39100000000000007</c:v>
                </c:pt>
                <c:pt idx="32">
                  <c:v>0.41400000000000009</c:v>
                </c:pt>
                <c:pt idx="33">
                  <c:v>0.43700000000000011</c:v>
                </c:pt>
                <c:pt idx="34">
                  <c:v>0.46000000000000013</c:v>
                </c:pt>
                <c:pt idx="35">
                  <c:v>0.47300000000000014</c:v>
                </c:pt>
                <c:pt idx="36">
                  <c:v>0.48600000000000015</c:v>
                </c:pt>
                <c:pt idx="37">
                  <c:v>0.49900000000000017</c:v>
                </c:pt>
                <c:pt idx="38">
                  <c:v>0.51200000000000012</c:v>
                </c:pt>
                <c:pt idx="39">
                  <c:v>0.52500000000000013</c:v>
                </c:pt>
                <c:pt idx="40">
                  <c:v>0.53800000000000014</c:v>
                </c:pt>
                <c:pt idx="41">
                  <c:v>0.55100000000000016</c:v>
                </c:pt>
                <c:pt idx="42">
                  <c:v>0.56400000000000017</c:v>
                </c:pt>
                <c:pt idx="43">
                  <c:v>0.57700000000000018</c:v>
                </c:pt>
                <c:pt idx="44">
                  <c:v>0.59000000000000019</c:v>
                </c:pt>
                <c:pt idx="45">
                  <c:v>0.6030000000000002</c:v>
                </c:pt>
                <c:pt idx="46">
                  <c:v>0.61600000000000021</c:v>
                </c:pt>
                <c:pt idx="47">
                  <c:v>0.62900000000000023</c:v>
                </c:pt>
                <c:pt idx="48">
                  <c:v>0.64200000000000024</c:v>
                </c:pt>
                <c:pt idx="49">
                  <c:v>0.65500000000000025</c:v>
                </c:pt>
                <c:pt idx="50">
                  <c:v>0.68300000000000027</c:v>
                </c:pt>
                <c:pt idx="51">
                  <c:v>0.7110000000000003</c:v>
                </c:pt>
                <c:pt idx="52">
                  <c:v>0.73900000000000032</c:v>
                </c:pt>
                <c:pt idx="53">
                  <c:v>0.76700000000000035</c:v>
                </c:pt>
                <c:pt idx="54">
                  <c:v>0.79500000000000037</c:v>
                </c:pt>
                <c:pt idx="55">
                  <c:v>0.8230000000000004</c:v>
                </c:pt>
                <c:pt idx="56">
                  <c:v>0.85100000000000042</c:v>
                </c:pt>
                <c:pt idx="57">
                  <c:v>0.87900000000000045</c:v>
                </c:pt>
                <c:pt idx="58">
                  <c:v>0.90700000000000047</c:v>
                </c:pt>
                <c:pt idx="59">
                  <c:v>0.9350000000000005</c:v>
                </c:pt>
                <c:pt idx="60">
                  <c:v>1.0780000000000005</c:v>
                </c:pt>
                <c:pt idx="61">
                  <c:v>1.2210000000000005</c:v>
                </c:pt>
                <c:pt idx="62">
                  <c:v>1.3640000000000005</c:v>
                </c:pt>
                <c:pt idx="63">
                  <c:v>1.5070000000000006</c:v>
                </c:pt>
                <c:pt idx="64">
                  <c:v>1.6500000000000006</c:v>
                </c:pt>
                <c:pt idx="65">
                  <c:v>1.6500000000000006</c:v>
                </c:pt>
                <c:pt idx="66">
                  <c:v>1.6500000000000006</c:v>
                </c:pt>
                <c:pt idx="67">
                  <c:v>1.6500000000000006</c:v>
                </c:pt>
                <c:pt idx="68">
                  <c:v>1.6500000000000006</c:v>
                </c:pt>
                <c:pt idx="69">
                  <c:v>1.6500000000000006</c:v>
                </c:pt>
                <c:pt idx="70">
                  <c:v>1.6500000000000006</c:v>
                </c:pt>
                <c:pt idx="71">
                  <c:v>1.6500000000000006</c:v>
                </c:pt>
                <c:pt idx="72">
                  <c:v>1.6500000000000006</c:v>
                </c:pt>
                <c:pt idx="73">
                  <c:v>1.6500000000000006</c:v>
                </c:pt>
                <c:pt idx="74">
                  <c:v>1.6500000000000006</c:v>
                </c:pt>
                <c:pt idx="75">
                  <c:v>1.6500000000000006</c:v>
                </c:pt>
                <c:pt idx="76">
                  <c:v>1.6500000000000006</c:v>
                </c:pt>
                <c:pt idx="77">
                  <c:v>1.6500000000000006</c:v>
                </c:pt>
                <c:pt idx="78">
                  <c:v>1.6500000000000006</c:v>
                </c:pt>
                <c:pt idx="79">
                  <c:v>1.6500000000000006</c:v>
                </c:pt>
                <c:pt idx="80">
                  <c:v>1.6500000000000006</c:v>
                </c:pt>
                <c:pt idx="81">
                  <c:v>1.6500000000000006</c:v>
                </c:pt>
                <c:pt idx="82">
                  <c:v>1.6500000000000006</c:v>
                </c:pt>
                <c:pt idx="83">
                  <c:v>1.6500000000000006</c:v>
                </c:pt>
                <c:pt idx="84">
                  <c:v>1.6500000000000006</c:v>
                </c:pt>
                <c:pt idx="85">
                  <c:v>1.6500000000000006</c:v>
                </c:pt>
                <c:pt idx="86">
                  <c:v>1.6500000000000006</c:v>
                </c:pt>
                <c:pt idx="87">
                  <c:v>1.6500000000000006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78752"/>
        <c:axId val="349606656"/>
      </c:lineChart>
      <c:lineChart>
        <c:grouping val="standard"/>
        <c:varyColors val="0"/>
        <c:ser>
          <c:idx val="2"/>
          <c:order val="1"/>
          <c:tx>
            <c:strRef>
              <c:f>Sheet1!$G$2</c:f>
              <c:strCache>
                <c:ptCount val="1"/>
                <c:pt idx="0">
                  <c:v>Average
Demand
in last
15 minutes
(MW)</c:v>
                </c:pt>
              </c:strCache>
            </c:strRef>
          </c:tx>
          <c:marker>
            <c:symbol val="none"/>
          </c:marker>
          <c:dLbls>
            <c:dLbl>
              <c:idx val="32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  <c:txPr>
              <a:bodyPr/>
              <a:lstStyle/>
              <a:p>
                <a:pPr algn="ctr" rtl="0">
                  <a:defRPr lang="en-AU" sz="1000" b="1" i="0" u="none" strike="noStrike" kern="1200" baseline="0">
                    <a:solidFill>
                      <a:srgbClr val="9BBB59">
                        <a:lumMod val="75000"/>
                      </a:srgb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Sheet1!$A$3:$A$92</c:f>
              <c:numCache>
                <c:formatCode>General</c:formatCod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</c:numCache>
            </c:numRef>
          </c:cat>
          <c:val>
            <c:numRef>
              <c:f>Sheet1!$G$3:$G$92</c:f>
              <c:numCache>
                <c:formatCode>General</c:formatCode>
                <c:ptCount val="90"/>
                <c:pt idx="15">
                  <c:v>9.1999999999999998E-2</c:v>
                </c:pt>
                <c:pt idx="16">
                  <c:v>0.184</c:v>
                </c:pt>
                <c:pt idx="17">
                  <c:v>0.27600000000000002</c:v>
                </c:pt>
                <c:pt idx="18">
                  <c:v>0.36799999999999999</c:v>
                </c:pt>
                <c:pt idx="19">
                  <c:v>0.45999999999999996</c:v>
                </c:pt>
                <c:pt idx="20">
                  <c:v>0.55199999999999994</c:v>
                </c:pt>
                <c:pt idx="21">
                  <c:v>0.64399999999999991</c:v>
                </c:pt>
                <c:pt idx="22">
                  <c:v>0.73599999999999988</c:v>
                </c:pt>
                <c:pt idx="23">
                  <c:v>0.82799999999999985</c:v>
                </c:pt>
                <c:pt idx="24">
                  <c:v>0.91999999999999982</c:v>
                </c:pt>
                <c:pt idx="25">
                  <c:v>1.0119999999999998</c:v>
                </c:pt>
                <c:pt idx="26">
                  <c:v>1.1039999999999999</c:v>
                </c:pt>
                <c:pt idx="27">
                  <c:v>1.196</c:v>
                </c:pt>
                <c:pt idx="28">
                  <c:v>1.288</c:v>
                </c:pt>
                <c:pt idx="29">
                  <c:v>1.3800000000000001</c:v>
                </c:pt>
                <c:pt idx="30">
                  <c:v>1.3800000000000001</c:v>
                </c:pt>
                <c:pt idx="31">
                  <c:v>1.3800000000000001</c:v>
                </c:pt>
                <c:pt idx="32">
                  <c:v>1.3800000000000001</c:v>
                </c:pt>
                <c:pt idx="33">
                  <c:v>1.3800000000000001</c:v>
                </c:pt>
                <c:pt idx="34">
                  <c:v>1.3800000000000001</c:v>
                </c:pt>
                <c:pt idx="35">
                  <c:v>1.34</c:v>
                </c:pt>
                <c:pt idx="36">
                  <c:v>1.3</c:v>
                </c:pt>
                <c:pt idx="37">
                  <c:v>1.26</c:v>
                </c:pt>
                <c:pt idx="38">
                  <c:v>1.22</c:v>
                </c:pt>
                <c:pt idx="39">
                  <c:v>1.18</c:v>
                </c:pt>
                <c:pt idx="40">
                  <c:v>1.1400000000000001</c:v>
                </c:pt>
                <c:pt idx="41">
                  <c:v>1.1000000000000001</c:v>
                </c:pt>
                <c:pt idx="42">
                  <c:v>1.0600000000000003</c:v>
                </c:pt>
                <c:pt idx="43">
                  <c:v>1.0200000000000002</c:v>
                </c:pt>
                <c:pt idx="44">
                  <c:v>0.98000000000000043</c:v>
                </c:pt>
                <c:pt idx="45">
                  <c:v>0.94000000000000039</c:v>
                </c:pt>
                <c:pt idx="46">
                  <c:v>0.90000000000000036</c:v>
                </c:pt>
                <c:pt idx="47">
                  <c:v>0.86000000000000021</c:v>
                </c:pt>
                <c:pt idx="48">
                  <c:v>0.82000000000000028</c:v>
                </c:pt>
                <c:pt idx="49">
                  <c:v>0.78000000000000025</c:v>
                </c:pt>
                <c:pt idx="50">
                  <c:v>0.84000000000000019</c:v>
                </c:pt>
                <c:pt idx="51">
                  <c:v>0.90000000000000013</c:v>
                </c:pt>
                <c:pt idx="52">
                  <c:v>0.96000000000000008</c:v>
                </c:pt>
                <c:pt idx="53">
                  <c:v>1.02</c:v>
                </c:pt>
                <c:pt idx="54">
                  <c:v>1.08</c:v>
                </c:pt>
                <c:pt idx="55">
                  <c:v>1.1400000000000001</c:v>
                </c:pt>
                <c:pt idx="56">
                  <c:v>1.2000000000000002</c:v>
                </c:pt>
                <c:pt idx="57">
                  <c:v>1.2600000000000002</c:v>
                </c:pt>
                <c:pt idx="58">
                  <c:v>1.3200000000000003</c:v>
                </c:pt>
                <c:pt idx="59">
                  <c:v>1.3800000000000003</c:v>
                </c:pt>
                <c:pt idx="60">
                  <c:v>1.9000000000000004</c:v>
                </c:pt>
                <c:pt idx="61">
                  <c:v>2.4200000000000004</c:v>
                </c:pt>
                <c:pt idx="62">
                  <c:v>2.9400000000000004</c:v>
                </c:pt>
                <c:pt idx="63">
                  <c:v>3.4600000000000004</c:v>
                </c:pt>
                <c:pt idx="64">
                  <c:v>3.9800000000000004</c:v>
                </c:pt>
                <c:pt idx="65">
                  <c:v>3.8680000000000003</c:v>
                </c:pt>
                <c:pt idx="66">
                  <c:v>3.7560000000000002</c:v>
                </c:pt>
                <c:pt idx="67">
                  <c:v>3.6440000000000001</c:v>
                </c:pt>
                <c:pt idx="68">
                  <c:v>3.532</c:v>
                </c:pt>
                <c:pt idx="69">
                  <c:v>3.4200000000000004</c:v>
                </c:pt>
                <c:pt idx="70">
                  <c:v>3.3080000000000003</c:v>
                </c:pt>
                <c:pt idx="71">
                  <c:v>3.1960000000000002</c:v>
                </c:pt>
                <c:pt idx="72">
                  <c:v>3.0840000000000001</c:v>
                </c:pt>
                <c:pt idx="73">
                  <c:v>2.972</c:v>
                </c:pt>
                <c:pt idx="74">
                  <c:v>2.86</c:v>
                </c:pt>
                <c:pt idx="75">
                  <c:v>2.2879999999999998</c:v>
                </c:pt>
                <c:pt idx="76">
                  <c:v>1.7159999999999997</c:v>
                </c:pt>
                <c:pt idx="77">
                  <c:v>1.1439999999999999</c:v>
                </c:pt>
                <c:pt idx="78">
                  <c:v>0.57199999999999995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Sheet1!$H$2</c:f>
              <c:strCache>
                <c:ptCount val="1"/>
                <c:pt idx="0">
                  <c:v>Overall
Maximum
Average 
Demand
(MW)</c:v>
                </c:pt>
              </c:strCache>
            </c:strRef>
          </c:tx>
          <c:marker>
            <c:symbol val="none"/>
          </c:marker>
          <c:dLbls>
            <c:dLbl>
              <c:idx val="40"/>
              <c:layout>
                <c:manualLayout>
                  <c:x val="1.9108172099611957E-2"/>
                  <c:y val="-2.5104602510460174E-2"/>
                </c:manualLayout>
              </c:layout>
              <c:spPr>
                <a:ln>
                  <a:solidFill>
                    <a:schemeClr val="accent4">
                      <a:lumMod val="75000"/>
                    </a:schemeClr>
                  </a:solidFill>
                </a:ln>
              </c:spPr>
              <c:txPr>
                <a:bodyPr/>
                <a:lstStyle/>
                <a:p>
                  <a:pPr>
                    <a:defRPr b="1">
                      <a:ln>
                        <a:noFill/>
                      </a:ln>
                      <a:solidFill>
                        <a:schemeClr val="accent4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0"/>
              <c:layout/>
              <c:spPr>
                <a:ln>
                  <a:solidFill>
                    <a:schemeClr val="accent4">
                      <a:lumMod val="75000"/>
                    </a:schemeClr>
                  </a:solidFill>
                </a:ln>
              </c:spPr>
              <c:txPr>
                <a:bodyPr/>
                <a:lstStyle/>
                <a:p>
                  <a:pPr>
                    <a:defRPr b="1">
                      <a:ln>
                        <a:noFill/>
                      </a:ln>
                      <a:solidFill>
                        <a:schemeClr val="accent4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ln>
                <a:solidFill>
                  <a:schemeClr val="accent4">
                    <a:lumMod val="75000"/>
                  </a:schemeClr>
                </a:solidFill>
              </a:ln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Sheet1!$A$3:$A$92</c:f>
              <c:numCache>
                <c:formatCode>General</c:formatCod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</c:numCache>
            </c:numRef>
          </c:cat>
          <c:val>
            <c:numRef>
              <c:f>Sheet1!$H$3:$H$92</c:f>
              <c:numCache>
                <c:formatCode>General</c:formatCode>
                <c:ptCount val="90"/>
                <c:pt idx="15">
                  <c:v>9.1999999999999998E-2</c:v>
                </c:pt>
                <c:pt idx="16">
                  <c:v>0.184</c:v>
                </c:pt>
                <c:pt idx="17">
                  <c:v>0.27600000000000002</c:v>
                </c:pt>
                <c:pt idx="18">
                  <c:v>0.36799999999999999</c:v>
                </c:pt>
                <c:pt idx="19">
                  <c:v>0.45999999999999996</c:v>
                </c:pt>
                <c:pt idx="20">
                  <c:v>0.55199999999999994</c:v>
                </c:pt>
                <c:pt idx="21">
                  <c:v>0.64399999999999991</c:v>
                </c:pt>
                <c:pt idx="22">
                  <c:v>0.73599999999999988</c:v>
                </c:pt>
                <c:pt idx="23">
                  <c:v>0.82799999999999985</c:v>
                </c:pt>
                <c:pt idx="24">
                  <c:v>0.91999999999999982</c:v>
                </c:pt>
                <c:pt idx="25">
                  <c:v>1.0119999999999998</c:v>
                </c:pt>
                <c:pt idx="26">
                  <c:v>1.1039999999999999</c:v>
                </c:pt>
                <c:pt idx="27">
                  <c:v>1.196</c:v>
                </c:pt>
                <c:pt idx="28">
                  <c:v>1.288</c:v>
                </c:pt>
                <c:pt idx="29">
                  <c:v>1.3800000000000001</c:v>
                </c:pt>
                <c:pt idx="30">
                  <c:v>1.3800000000000001</c:v>
                </c:pt>
                <c:pt idx="31">
                  <c:v>1.3800000000000001</c:v>
                </c:pt>
                <c:pt idx="32">
                  <c:v>1.3800000000000001</c:v>
                </c:pt>
                <c:pt idx="33">
                  <c:v>1.3800000000000001</c:v>
                </c:pt>
                <c:pt idx="34">
                  <c:v>1.3800000000000001</c:v>
                </c:pt>
                <c:pt idx="35">
                  <c:v>1.3800000000000001</c:v>
                </c:pt>
                <c:pt idx="36">
                  <c:v>1.3800000000000001</c:v>
                </c:pt>
                <c:pt idx="37">
                  <c:v>1.3800000000000001</c:v>
                </c:pt>
                <c:pt idx="38">
                  <c:v>1.3800000000000001</c:v>
                </c:pt>
                <c:pt idx="39">
                  <c:v>1.3800000000000001</c:v>
                </c:pt>
                <c:pt idx="40">
                  <c:v>1.3800000000000001</c:v>
                </c:pt>
                <c:pt idx="41">
                  <c:v>1.3800000000000001</c:v>
                </c:pt>
                <c:pt idx="42">
                  <c:v>1.3800000000000001</c:v>
                </c:pt>
                <c:pt idx="43">
                  <c:v>1.3800000000000001</c:v>
                </c:pt>
                <c:pt idx="44">
                  <c:v>1.3800000000000001</c:v>
                </c:pt>
                <c:pt idx="45">
                  <c:v>1.3800000000000001</c:v>
                </c:pt>
                <c:pt idx="46">
                  <c:v>1.3800000000000001</c:v>
                </c:pt>
                <c:pt idx="47">
                  <c:v>1.3800000000000001</c:v>
                </c:pt>
                <c:pt idx="48">
                  <c:v>1.3800000000000001</c:v>
                </c:pt>
                <c:pt idx="49">
                  <c:v>1.3800000000000001</c:v>
                </c:pt>
                <c:pt idx="50">
                  <c:v>1.3800000000000001</c:v>
                </c:pt>
                <c:pt idx="51">
                  <c:v>1.3800000000000001</c:v>
                </c:pt>
                <c:pt idx="52">
                  <c:v>1.3800000000000001</c:v>
                </c:pt>
                <c:pt idx="53">
                  <c:v>1.3800000000000001</c:v>
                </c:pt>
                <c:pt idx="54">
                  <c:v>1.3800000000000001</c:v>
                </c:pt>
                <c:pt idx="55">
                  <c:v>1.3800000000000001</c:v>
                </c:pt>
                <c:pt idx="56">
                  <c:v>1.3800000000000001</c:v>
                </c:pt>
                <c:pt idx="57">
                  <c:v>1.3800000000000001</c:v>
                </c:pt>
                <c:pt idx="58">
                  <c:v>1.3800000000000001</c:v>
                </c:pt>
                <c:pt idx="59">
                  <c:v>1.3800000000000001</c:v>
                </c:pt>
                <c:pt idx="60">
                  <c:v>1.9000000000000004</c:v>
                </c:pt>
                <c:pt idx="61">
                  <c:v>2.4200000000000004</c:v>
                </c:pt>
                <c:pt idx="62">
                  <c:v>2.9400000000000004</c:v>
                </c:pt>
                <c:pt idx="63">
                  <c:v>3.4600000000000004</c:v>
                </c:pt>
                <c:pt idx="64">
                  <c:v>3.9800000000000004</c:v>
                </c:pt>
                <c:pt idx="65">
                  <c:v>3.9800000000000004</c:v>
                </c:pt>
                <c:pt idx="66">
                  <c:v>3.9800000000000004</c:v>
                </c:pt>
                <c:pt idx="67">
                  <c:v>3.9800000000000004</c:v>
                </c:pt>
                <c:pt idx="68">
                  <c:v>3.9800000000000004</c:v>
                </c:pt>
                <c:pt idx="69">
                  <c:v>3.9800000000000004</c:v>
                </c:pt>
                <c:pt idx="70">
                  <c:v>3.9800000000000004</c:v>
                </c:pt>
                <c:pt idx="71">
                  <c:v>3.9800000000000004</c:v>
                </c:pt>
                <c:pt idx="72">
                  <c:v>3.9800000000000004</c:v>
                </c:pt>
                <c:pt idx="73">
                  <c:v>3.9800000000000004</c:v>
                </c:pt>
                <c:pt idx="74">
                  <c:v>3.9800000000000004</c:v>
                </c:pt>
                <c:pt idx="75">
                  <c:v>3.9800000000000004</c:v>
                </c:pt>
                <c:pt idx="76">
                  <c:v>3.9800000000000004</c:v>
                </c:pt>
                <c:pt idx="77">
                  <c:v>3.9800000000000004</c:v>
                </c:pt>
                <c:pt idx="78">
                  <c:v>3.9800000000000004</c:v>
                </c:pt>
                <c:pt idx="79">
                  <c:v>3.9800000000000004</c:v>
                </c:pt>
                <c:pt idx="80">
                  <c:v>3.9800000000000004</c:v>
                </c:pt>
                <c:pt idx="81">
                  <c:v>3.9800000000000004</c:v>
                </c:pt>
                <c:pt idx="82">
                  <c:v>3.9800000000000004</c:v>
                </c:pt>
                <c:pt idx="83">
                  <c:v>3.9800000000000004</c:v>
                </c:pt>
                <c:pt idx="84">
                  <c:v>3.9800000000000004</c:v>
                </c:pt>
                <c:pt idx="85">
                  <c:v>3.9800000000000004</c:v>
                </c:pt>
                <c:pt idx="86">
                  <c:v>3.9800000000000004</c:v>
                </c:pt>
                <c:pt idx="87">
                  <c:v>3.9800000000000004</c:v>
                </c:pt>
                <c:pt idx="88">
                  <c:v>3.9800000000000004</c:v>
                </c:pt>
                <c:pt idx="89">
                  <c:v>3.9800000000000004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227072"/>
        <c:axId val="350738688"/>
      </c:lineChart>
      <c:catAx>
        <c:axId val="34957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9606656"/>
        <c:crosses val="autoZero"/>
        <c:auto val="1"/>
        <c:lblAlgn val="ctr"/>
        <c:lblOffset val="100"/>
        <c:noMultiLvlLbl val="0"/>
      </c:catAx>
      <c:valAx>
        <c:axId val="349606656"/>
        <c:scaling>
          <c:orientation val="minMax"/>
          <c:max val="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C00000"/>
            </a:solidFill>
            <a:prstDash val="sysDash"/>
          </a:ln>
        </c:spPr>
        <c:crossAx val="349578752"/>
        <c:crosses val="autoZero"/>
        <c:crossBetween val="between"/>
      </c:valAx>
      <c:valAx>
        <c:axId val="350738688"/>
        <c:scaling>
          <c:orientation val="minMax"/>
          <c:max val="4.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8227072"/>
        <c:crosses val="max"/>
        <c:crossBetween val="between"/>
      </c:valAx>
      <c:catAx>
        <c:axId val="368227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073868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1"/>
          <c:tx>
            <c:strRef>
              <c:f>Sheet1!$D$2</c:f>
              <c:strCache>
                <c:ptCount val="1"/>
                <c:pt idx="0">
                  <c:v>Cumulative 
Consumption
(MWh)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dLbls>
            <c:dLbl>
              <c:idx val="89"/>
              <c:layout>
                <c:manualLayout>
                  <c:x val="-0.25659700455686257"/>
                  <c:y val="2.09205020920502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txPr>
              <a:bodyPr/>
              <a:lstStyle/>
              <a:p>
                <a:pPr>
                  <a:defRPr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Sheet1!$A$3:$A$92</c:f>
              <c:numCache>
                <c:formatCode>General</c:formatCod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</c:numCache>
            </c:numRef>
          </c:cat>
          <c:val>
            <c:numRef>
              <c:f>Sheet1!$D$3:$D$92</c:f>
              <c:numCache>
                <c:formatCode>0.000</c:formatCod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2.3E-2</c:v>
                </c:pt>
                <c:pt idx="16">
                  <c:v>4.5999999999999999E-2</c:v>
                </c:pt>
                <c:pt idx="17">
                  <c:v>6.9000000000000006E-2</c:v>
                </c:pt>
                <c:pt idx="18">
                  <c:v>9.1999999999999998E-2</c:v>
                </c:pt>
                <c:pt idx="19">
                  <c:v>0.11499999999999999</c:v>
                </c:pt>
                <c:pt idx="20">
                  <c:v>0.13799999999999998</c:v>
                </c:pt>
                <c:pt idx="21">
                  <c:v>0.16099999999999998</c:v>
                </c:pt>
                <c:pt idx="22">
                  <c:v>0.18399999999999997</c:v>
                </c:pt>
                <c:pt idx="23">
                  <c:v>0.20699999999999996</c:v>
                </c:pt>
                <c:pt idx="24">
                  <c:v>0.22999999999999995</c:v>
                </c:pt>
                <c:pt idx="25">
                  <c:v>0.25299999999999995</c:v>
                </c:pt>
                <c:pt idx="26">
                  <c:v>0.27599999999999997</c:v>
                </c:pt>
                <c:pt idx="27">
                  <c:v>0.29899999999999999</c:v>
                </c:pt>
                <c:pt idx="28">
                  <c:v>0.32200000000000001</c:v>
                </c:pt>
                <c:pt idx="29">
                  <c:v>0.34500000000000003</c:v>
                </c:pt>
                <c:pt idx="30">
                  <c:v>0.36800000000000005</c:v>
                </c:pt>
                <c:pt idx="31">
                  <c:v>0.39100000000000007</c:v>
                </c:pt>
                <c:pt idx="32">
                  <c:v>0.41400000000000009</c:v>
                </c:pt>
                <c:pt idx="33">
                  <c:v>0.43700000000000011</c:v>
                </c:pt>
                <c:pt idx="34">
                  <c:v>0.46000000000000013</c:v>
                </c:pt>
                <c:pt idx="35">
                  <c:v>0.47300000000000014</c:v>
                </c:pt>
                <c:pt idx="36">
                  <c:v>0.48600000000000015</c:v>
                </c:pt>
                <c:pt idx="37">
                  <c:v>0.49900000000000017</c:v>
                </c:pt>
                <c:pt idx="38">
                  <c:v>0.51200000000000012</c:v>
                </c:pt>
                <c:pt idx="39">
                  <c:v>0.52500000000000013</c:v>
                </c:pt>
                <c:pt idx="40">
                  <c:v>0.53800000000000014</c:v>
                </c:pt>
                <c:pt idx="41">
                  <c:v>0.55100000000000016</c:v>
                </c:pt>
                <c:pt idx="42">
                  <c:v>0.56400000000000017</c:v>
                </c:pt>
                <c:pt idx="43">
                  <c:v>0.57700000000000018</c:v>
                </c:pt>
                <c:pt idx="44">
                  <c:v>0.59000000000000019</c:v>
                </c:pt>
                <c:pt idx="45">
                  <c:v>0.6030000000000002</c:v>
                </c:pt>
                <c:pt idx="46">
                  <c:v>0.61600000000000021</c:v>
                </c:pt>
                <c:pt idx="47">
                  <c:v>0.62900000000000023</c:v>
                </c:pt>
                <c:pt idx="48">
                  <c:v>0.64200000000000024</c:v>
                </c:pt>
                <c:pt idx="49">
                  <c:v>0.65500000000000025</c:v>
                </c:pt>
                <c:pt idx="50">
                  <c:v>0.68300000000000027</c:v>
                </c:pt>
                <c:pt idx="51">
                  <c:v>0.7110000000000003</c:v>
                </c:pt>
                <c:pt idx="52">
                  <c:v>0.73900000000000032</c:v>
                </c:pt>
                <c:pt idx="53">
                  <c:v>0.76700000000000035</c:v>
                </c:pt>
                <c:pt idx="54">
                  <c:v>0.79500000000000037</c:v>
                </c:pt>
                <c:pt idx="55">
                  <c:v>0.8230000000000004</c:v>
                </c:pt>
                <c:pt idx="56">
                  <c:v>0.85100000000000042</c:v>
                </c:pt>
                <c:pt idx="57">
                  <c:v>0.87900000000000045</c:v>
                </c:pt>
                <c:pt idx="58">
                  <c:v>0.90700000000000047</c:v>
                </c:pt>
                <c:pt idx="59">
                  <c:v>0.9350000000000005</c:v>
                </c:pt>
                <c:pt idx="60">
                  <c:v>1.0780000000000005</c:v>
                </c:pt>
                <c:pt idx="61">
                  <c:v>1.2210000000000005</c:v>
                </c:pt>
                <c:pt idx="62">
                  <c:v>1.3640000000000005</c:v>
                </c:pt>
                <c:pt idx="63">
                  <c:v>1.5070000000000006</c:v>
                </c:pt>
                <c:pt idx="64">
                  <c:v>1.6500000000000006</c:v>
                </c:pt>
                <c:pt idx="65">
                  <c:v>1.6500000000000006</c:v>
                </c:pt>
                <c:pt idx="66">
                  <c:v>1.6500000000000006</c:v>
                </c:pt>
                <c:pt idx="67">
                  <c:v>1.6500000000000006</c:v>
                </c:pt>
                <c:pt idx="68">
                  <c:v>1.6500000000000006</c:v>
                </c:pt>
                <c:pt idx="69">
                  <c:v>1.6500000000000006</c:v>
                </c:pt>
                <c:pt idx="70">
                  <c:v>1.6500000000000006</c:v>
                </c:pt>
                <c:pt idx="71">
                  <c:v>1.6500000000000006</c:v>
                </c:pt>
                <c:pt idx="72">
                  <c:v>1.6500000000000006</c:v>
                </c:pt>
                <c:pt idx="73">
                  <c:v>1.6500000000000006</c:v>
                </c:pt>
                <c:pt idx="74">
                  <c:v>1.6500000000000006</c:v>
                </c:pt>
                <c:pt idx="75">
                  <c:v>1.6500000000000006</c:v>
                </c:pt>
                <c:pt idx="76">
                  <c:v>1.6500000000000006</c:v>
                </c:pt>
                <c:pt idx="77">
                  <c:v>1.6500000000000006</c:v>
                </c:pt>
                <c:pt idx="78">
                  <c:v>1.6500000000000006</c:v>
                </c:pt>
                <c:pt idx="79">
                  <c:v>1.6500000000000006</c:v>
                </c:pt>
                <c:pt idx="80">
                  <c:v>1.6500000000000006</c:v>
                </c:pt>
                <c:pt idx="81">
                  <c:v>1.6500000000000006</c:v>
                </c:pt>
                <c:pt idx="82">
                  <c:v>1.6500000000000006</c:v>
                </c:pt>
                <c:pt idx="83">
                  <c:v>1.6500000000000006</c:v>
                </c:pt>
                <c:pt idx="84">
                  <c:v>1.6500000000000006</c:v>
                </c:pt>
                <c:pt idx="85">
                  <c:v>1.6500000000000006</c:v>
                </c:pt>
                <c:pt idx="86">
                  <c:v>1.6500000000000006</c:v>
                </c:pt>
                <c:pt idx="87">
                  <c:v>1.6500000000000006</c:v>
                </c:pt>
                <c:pt idx="88">
                  <c:v>1.6500000000000006</c:v>
                </c:pt>
                <c:pt idx="89">
                  <c:v>1.6500000000000006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416448"/>
        <c:axId val="349446912"/>
      </c:lineChart>
      <c:lineChart>
        <c:grouping val="standar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Connected
Load
(MW)</c:v>
                </c:pt>
              </c:strCache>
            </c:strRef>
          </c:tx>
          <c:spPr>
            <a:ln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dLbls>
            <c:dLbl>
              <c:idx val="61"/>
              <c:layout>
                <c:manualLayout>
                  <c:x val="2.3202910906733005E-2"/>
                  <c:y val="4.18410041841004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ln>
                <a:solidFill>
                  <a:schemeClr val="bg2">
                    <a:lumMod val="25000"/>
                  </a:schemeClr>
                </a:solidFill>
              </a:ln>
            </c:spPr>
            <c:txPr>
              <a:bodyPr/>
              <a:lstStyle/>
              <a:p>
                <a:pPr>
                  <a:defRPr>
                    <a:solidFill>
                      <a:schemeClr val="bg2">
                        <a:lumMod val="2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Sheet1!$A$3:$A$92</c:f>
              <c:numCache>
                <c:formatCode>General</c:formatCod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</c:numCache>
            </c:numRef>
          </c:cat>
          <c:val>
            <c:numRef>
              <c:f>Sheet1!$B$3:$B$92</c:f>
              <c:numCache>
                <c:formatCode>General</c:formatCod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1.4</c:v>
                </c:pt>
                <c:pt idx="16">
                  <c:v>1.4</c:v>
                </c:pt>
                <c:pt idx="17">
                  <c:v>1.4</c:v>
                </c:pt>
                <c:pt idx="18">
                  <c:v>1.4</c:v>
                </c:pt>
                <c:pt idx="19">
                  <c:v>1.4</c:v>
                </c:pt>
                <c:pt idx="20">
                  <c:v>1.4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1.4</c:v>
                </c:pt>
                <c:pt idx="25">
                  <c:v>1.4</c:v>
                </c:pt>
                <c:pt idx="26">
                  <c:v>1.4</c:v>
                </c:pt>
                <c:pt idx="27">
                  <c:v>1.4</c:v>
                </c:pt>
                <c:pt idx="28">
                  <c:v>1.4</c:v>
                </c:pt>
                <c:pt idx="29">
                  <c:v>1.4</c:v>
                </c:pt>
                <c:pt idx="30">
                  <c:v>1.4</c:v>
                </c:pt>
                <c:pt idx="31">
                  <c:v>1.4</c:v>
                </c:pt>
                <c:pt idx="32">
                  <c:v>1.4</c:v>
                </c:pt>
                <c:pt idx="33">
                  <c:v>1.4</c:v>
                </c:pt>
                <c:pt idx="34">
                  <c:v>1.4</c:v>
                </c:pt>
                <c:pt idx="35">
                  <c:v>0.8</c:v>
                </c:pt>
                <c:pt idx="36">
                  <c:v>0.8</c:v>
                </c:pt>
                <c:pt idx="37">
                  <c:v>0.8</c:v>
                </c:pt>
                <c:pt idx="38">
                  <c:v>0.8</c:v>
                </c:pt>
                <c:pt idx="39">
                  <c:v>0.8</c:v>
                </c:pt>
                <c:pt idx="40">
                  <c:v>0.8</c:v>
                </c:pt>
                <c:pt idx="41">
                  <c:v>0.8</c:v>
                </c:pt>
                <c:pt idx="42">
                  <c:v>0.8</c:v>
                </c:pt>
                <c:pt idx="43">
                  <c:v>0.8</c:v>
                </c:pt>
                <c:pt idx="44">
                  <c:v>0.8</c:v>
                </c:pt>
                <c:pt idx="45">
                  <c:v>0.8</c:v>
                </c:pt>
                <c:pt idx="46">
                  <c:v>0.8</c:v>
                </c:pt>
                <c:pt idx="47">
                  <c:v>0.8</c:v>
                </c:pt>
                <c:pt idx="48">
                  <c:v>0.8</c:v>
                </c:pt>
                <c:pt idx="49">
                  <c:v>0.8</c:v>
                </c:pt>
                <c:pt idx="50">
                  <c:v>1.65</c:v>
                </c:pt>
                <c:pt idx="51">
                  <c:v>1.65</c:v>
                </c:pt>
                <c:pt idx="52">
                  <c:v>1.65</c:v>
                </c:pt>
                <c:pt idx="53">
                  <c:v>1.65</c:v>
                </c:pt>
                <c:pt idx="54">
                  <c:v>1.65</c:v>
                </c:pt>
                <c:pt idx="55">
                  <c:v>1.65</c:v>
                </c:pt>
                <c:pt idx="56">
                  <c:v>1.65</c:v>
                </c:pt>
                <c:pt idx="57">
                  <c:v>1.65</c:v>
                </c:pt>
                <c:pt idx="58">
                  <c:v>1.65</c:v>
                </c:pt>
                <c:pt idx="59">
                  <c:v>1.65</c:v>
                </c:pt>
                <c:pt idx="60">
                  <c:v>8.6</c:v>
                </c:pt>
                <c:pt idx="61">
                  <c:v>8.6</c:v>
                </c:pt>
                <c:pt idx="62">
                  <c:v>8.6</c:v>
                </c:pt>
                <c:pt idx="63">
                  <c:v>8.6</c:v>
                </c:pt>
                <c:pt idx="64">
                  <c:v>8.6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451008"/>
        <c:axId val="349448832"/>
      </c:lineChart>
      <c:catAx>
        <c:axId val="34941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9446912"/>
        <c:crosses val="autoZero"/>
        <c:auto val="1"/>
        <c:lblAlgn val="ctr"/>
        <c:lblOffset val="100"/>
        <c:noMultiLvlLbl val="0"/>
      </c:catAx>
      <c:valAx>
        <c:axId val="349446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MWh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349416448"/>
        <c:crosses val="autoZero"/>
        <c:crossBetween val="between"/>
      </c:valAx>
      <c:valAx>
        <c:axId val="3494488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49451008"/>
        <c:crosses val="max"/>
        <c:crossBetween val="between"/>
      </c:valAx>
      <c:catAx>
        <c:axId val="349451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944883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867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0.20655</cdr:x>
      <cdr:y>0.11172</cdr:y>
    </cdr:from>
    <cdr:to>
      <cdr:x>0.27479</cdr:x>
      <cdr:y>0.23152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21961" y="678180"/>
          <a:ext cx="634964" cy="727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/>
            <a:t>30 minute</a:t>
          </a:r>
          <a:br>
            <a:rPr lang="en-AU" sz="1100"/>
          </a:br>
          <a:r>
            <a:rPr lang="en-AU" sz="1100"/>
            <a:t>Demand</a:t>
          </a:r>
          <a:br>
            <a:rPr lang="en-AU" sz="1100"/>
          </a:br>
          <a:r>
            <a:rPr lang="en-AU" sz="1100"/>
            <a:t>Interval</a:t>
          </a:r>
        </a:p>
      </cdr:txBody>
    </cdr:sp>
  </cdr:relSizeAnchor>
  <cdr:relSizeAnchor xmlns:cdr="http://schemas.openxmlformats.org/drawingml/2006/chartDrawing">
    <cdr:from>
      <cdr:x>0.10555</cdr:x>
      <cdr:y>0.19805</cdr:y>
    </cdr:from>
    <cdr:to>
      <cdr:x>0.34668</cdr:x>
      <cdr:y>0.25105</cdr:y>
    </cdr:to>
    <cdr:sp macro="" textlink="">
      <cdr:nvSpPr>
        <cdr:cNvPr id="3" name="Left-Right Arrow 2"/>
        <cdr:cNvSpPr/>
      </cdr:nvSpPr>
      <cdr:spPr>
        <a:xfrm xmlns:a="http://schemas.openxmlformats.org/drawingml/2006/main">
          <a:off x="982134" y="1202282"/>
          <a:ext cx="2243678" cy="321742"/>
        </a:xfrm>
        <a:prstGeom xmlns:a="http://schemas.openxmlformats.org/drawingml/2006/main" prst="leftRigh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4867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0.25478</cdr:x>
      <cdr:y>0.11674</cdr:y>
    </cdr:from>
    <cdr:to>
      <cdr:x>0.32302</cdr:x>
      <cdr:y>0.23291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70667" y="708660"/>
          <a:ext cx="635000" cy="7052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/>
            <a:t>15 minute</a:t>
          </a:r>
          <a:br>
            <a:rPr lang="en-AU" sz="1100"/>
          </a:br>
          <a:r>
            <a:rPr lang="en-AU" sz="1100"/>
            <a:t>Demand</a:t>
          </a:r>
          <a:br>
            <a:rPr lang="en-AU" sz="1100"/>
          </a:br>
          <a:r>
            <a:rPr lang="en-AU" sz="1100"/>
            <a:t>Interval</a:t>
          </a:r>
        </a:p>
      </cdr:txBody>
    </cdr:sp>
  </cdr:relSizeAnchor>
  <cdr:relSizeAnchor xmlns:cdr="http://schemas.openxmlformats.org/drawingml/2006/chartDrawing">
    <cdr:from>
      <cdr:x>0.2293</cdr:x>
      <cdr:y>0.19805</cdr:y>
    </cdr:from>
    <cdr:to>
      <cdr:x>0.34668</cdr:x>
      <cdr:y>0.25105</cdr:y>
    </cdr:to>
    <cdr:sp macro="" textlink="">
      <cdr:nvSpPr>
        <cdr:cNvPr id="3" name="Left-Right Arrow 2"/>
        <cdr:cNvSpPr/>
      </cdr:nvSpPr>
      <cdr:spPr>
        <a:xfrm xmlns:a="http://schemas.openxmlformats.org/drawingml/2006/main">
          <a:off x="2133600" y="1202267"/>
          <a:ext cx="1092200" cy="321733"/>
        </a:xfrm>
        <a:prstGeom xmlns:a="http://schemas.openxmlformats.org/drawingml/2006/main" prst="leftRigh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4867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0.17907</cdr:x>
      <cdr:y>0.21674</cdr:y>
    </cdr:from>
    <cdr:to>
      <cdr:x>0.29645</cdr:x>
      <cdr:y>0.26973</cdr:y>
    </cdr:to>
    <cdr:sp macro="" textlink="">
      <cdr:nvSpPr>
        <cdr:cNvPr id="2" name="Left-Right Arrow 1"/>
        <cdr:cNvSpPr/>
      </cdr:nvSpPr>
      <cdr:spPr>
        <a:xfrm xmlns:a="http://schemas.openxmlformats.org/drawingml/2006/main">
          <a:off x="1666240" y="1315720"/>
          <a:ext cx="1092200" cy="321733"/>
        </a:xfrm>
        <a:prstGeom xmlns:a="http://schemas.openxmlformats.org/drawingml/2006/main" prst="leftRigh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0.1848</cdr:x>
      <cdr:y>0.27197</cdr:y>
    </cdr:from>
    <cdr:to>
      <cdr:x>0.30218</cdr:x>
      <cdr:y>0.32497</cdr:y>
    </cdr:to>
    <cdr:sp macro="" textlink="">
      <cdr:nvSpPr>
        <cdr:cNvPr id="3" name="Left-Right Arrow 2"/>
        <cdr:cNvSpPr/>
      </cdr:nvSpPr>
      <cdr:spPr>
        <a:xfrm xmlns:a="http://schemas.openxmlformats.org/drawingml/2006/main">
          <a:off x="1719580" y="1651000"/>
          <a:ext cx="1092200" cy="321733"/>
        </a:xfrm>
        <a:prstGeom xmlns:a="http://schemas.openxmlformats.org/drawingml/2006/main" prst="leftRigh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0.18972</cdr:x>
      <cdr:y>0.3272</cdr:y>
    </cdr:from>
    <cdr:to>
      <cdr:x>0.3071</cdr:x>
      <cdr:y>0.3802</cdr:y>
    </cdr:to>
    <cdr:sp macro="" textlink="">
      <cdr:nvSpPr>
        <cdr:cNvPr id="4" name="Left-Right Arrow 3"/>
        <cdr:cNvSpPr/>
      </cdr:nvSpPr>
      <cdr:spPr>
        <a:xfrm xmlns:a="http://schemas.openxmlformats.org/drawingml/2006/main">
          <a:off x="1765300" y="1986280"/>
          <a:ext cx="1092200" cy="321733"/>
        </a:xfrm>
        <a:prstGeom xmlns:a="http://schemas.openxmlformats.org/drawingml/2006/main" prst="leftRigh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0.19545</cdr:x>
      <cdr:y>0.38745</cdr:y>
    </cdr:from>
    <cdr:to>
      <cdr:x>0.31283</cdr:x>
      <cdr:y>0.44045</cdr:y>
    </cdr:to>
    <cdr:sp macro="" textlink="">
      <cdr:nvSpPr>
        <cdr:cNvPr id="5" name="Left-Right Arrow 4"/>
        <cdr:cNvSpPr/>
      </cdr:nvSpPr>
      <cdr:spPr>
        <a:xfrm xmlns:a="http://schemas.openxmlformats.org/drawingml/2006/main">
          <a:off x="1818640" y="2352040"/>
          <a:ext cx="1092200" cy="321733"/>
        </a:xfrm>
        <a:prstGeom xmlns:a="http://schemas.openxmlformats.org/drawingml/2006/main" prst="leftRigh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0.19545</cdr:x>
      <cdr:y>0.10126</cdr:y>
    </cdr:from>
    <cdr:to>
      <cdr:x>0.26369</cdr:x>
      <cdr:y>0.21743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818640" y="614680"/>
          <a:ext cx="635000" cy="7052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100"/>
            <a:t>15 minute</a:t>
          </a:r>
          <a:br>
            <a:rPr lang="en-AU" sz="1100"/>
          </a:br>
          <a:r>
            <a:rPr lang="en-AU" sz="1100"/>
            <a:t>sliding</a:t>
          </a:r>
          <a:br>
            <a:rPr lang="en-AU" sz="1100"/>
          </a:br>
          <a:r>
            <a:rPr lang="en-AU" sz="1100"/>
            <a:t>Demand</a:t>
          </a:r>
          <a:br>
            <a:rPr lang="en-AU" sz="1100"/>
          </a:br>
          <a:r>
            <a:rPr lang="en-AU" sz="1100"/>
            <a:t>Interval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4867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0.08098</cdr:x>
      <cdr:y>0.10042</cdr:y>
    </cdr:from>
    <cdr:to>
      <cdr:x>0.55596</cdr:x>
      <cdr:y>0.10321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H="1">
          <a:off x="753533" y="609600"/>
          <a:ext cx="4419600" cy="16933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2">
              <a:lumMod val="60000"/>
              <a:lumOff val="40000"/>
            </a:schemeClr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0.63694</cdr:x>
      <cdr:y>0.15439</cdr:y>
    </cdr:from>
    <cdr:to>
      <cdr:x>0.80337</cdr:x>
      <cdr:y>0.15481</cdr:y>
    </cdr:to>
    <cdr:cxnSp macro="">
      <cdr:nvCxnSpPr>
        <cdr:cNvPr id="6" name="Straight Arrow Connector 5"/>
        <cdr:cNvCxnSpPr/>
      </cdr:nvCxnSpPr>
      <cdr:spPr>
        <a:xfrm xmlns:a="http://schemas.openxmlformats.org/drawingml/2006/main" flipV="1">
          <a:off x="5926667" y="937260"/>
          <a:ext cx="1548553" cy="2541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bg2">
              <a:lumMod val="25000"/>
            </a:schemeClr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tabSelected="1" zoomScaleNormal="100" workbookViewId="0">
      <selection activeCell="S4" sqref="S4"/>
    </sheetView>
  </sheetViews>
  <sheetFormatPr defaultColWidth="10.6640625" defaultRowHeight="15" customHeight="1" x14ac:dyDescent="0.25"/>
  <cols>
    <col min="1" max="1" width="10.6640625" style="1"/>
    <col min="2" max="2" width="15.21875" style="4" bestFit="1" customWidth="1"/>
    <col min="3" max="3" width="14.44140625" style="6" customWidth="1"/>
    <col min="4" max="4" width="13" style="6" customWidth="1"/>
    <col min="5" max="5" width="2.33203125" style="1" customWidth="1"/>
    <col min="6" max="8" width="10.6640625" style="1"/>
    <col min="9" max="9" width="2.21875" style="1" customWidth="1"/>
    <col min="10" max="10" width="10.6640625" style="25"/>
    <col min="11" max="13" width="10.6640625" style="1"/>
    <col min="14" max="14" width="2" style="1" customWidth="1"/>
    <col min="15" max="15" width="10.6640625" style="25"/>
    <col min="16" max="16384" width="10.6640625" style="1"/>
  </cols>
  <sheetData>
    <row r="1" spans="1:18" ht="41.4" customHeight="1" x14ac:dyDescent="0.25">
      <c r="A1" s="2" t="s">
        <v>0</v>
      </c>
      <c r="B1" s="3" t="s">
        <v>1</v>
      </c>
      <c r="C1" s="5" t="s">
        <v>2</v>
      </c>
      <c r="D1" s="5" t="s">
        <v>4</v>
      </c>
      <c r="F1" s="21" t="s">
        <v>10</v>
      </c>
      <c r="G1" s="21"/>
      <c r="H1" s="21"/>
      <c r="I1" s="3"/>
      <c r="J1" s="22" t="s">
        <v>9</v>
      </c>
      <c r="K1" s="22"/>
      <c r="L1" s="22"/>
      <c r="M1" s="22"/>
      <c r="O1" s="23" t="s">
        <v>12</v>
      </c>
      <c r="P1" s="23"/>
      <c r="Q1" s="23"/>
      <c r="R1" s="23"/>
    </row>
    <row r="2" spans="1:18" ht="82.8" x14ac:dyDescent="0.25">
      <c r="A2" s="2" t="s">
        <v>0</v>
      </c>
      <c r="B2" s="3" t="s">
        <v>1</v>
      </c>
      <c r="C2" s="5" t="s">
        <v>2</v>
      </c>
      <c r="D2" s="5" t="s">
        <v>4</v>
      </c>
      <c r="E2" s="2"/>
      <c r="F2" s="2" t="s">
        <v>3</v>
      </c>
      <c r="G2" s="2" t="s">
        <v>7</v>
      </c>
      <c r="H2" s="2" t="s">
        <v>5</v>
      </c>
      <c r="I2" s="2"/>
      <c r="J2" s="24" t="s">
        <v>8</v>
      </c>
      <c r="K2" s="2" t="s">
        <v>6</v>
      </c>
      <c r="L2" s="2" t="s">
        <v>11</v>
      </c>
      <c r="M2" s="2" t="s">
        <v>5</v>
      </c>
      <c r="O2" s="24" t="s">
        <v>8</v>
      </c>
      <c r="P2" s="2" t="s">
        <v>6</v>
      </c>
      <c r="Q2" s="2" t="s">
        <v>11</v>
      </c>
      <c r="R2" s="2" t="s">
        <v>5</v>
      </c>
    </row>
    <row r="3" spans="1:18" ht="15" customHeight="1" x14ac:dyDescent="0.25">
      <c r="A3" s="1">
        <v>1</v>
      </c>
      <c r="B3" s="4">
        <v>0</v>
      </c>
      <c r="C3" s="6">
        <v>0</v>
      </c>
      <c r="D3" s="6">
        <f>C3</f>
        <v>0</v>
      </c>
      <c r="K3" s="7"/>
      <c r="L3" s="1">
        <v>0</v>
      </c>
      <c r="P3" s="7"/>
      <c r="Q3" s="1">
        <v>0</v>
      </c>
    </row>
    <row r="4" spans="1:18" ht="15" customHeight="1" x14ac:dyDescent="0.25">
      <c r="A4" s="1">
        <v>2</v>
      </c>
      <c r="B4" s="4">
        <v>0</v>
      </c>
      <c r="C4" s="6">
        <v>0</v>
      </c>
      <c r="D4" s="6">
        <f>D3+C4</f>
        <v>0</v>
      </c>
      <c r="K4" s="7"/>
      <c r="L4" s="1">
        <f>IF((K4/(15/60))&gt;L3,K4/(15/60),IF(K4&lt;K3,K4/(15/60),L3))</f>
        <v>0</v>
      </c>
      <c r="M4" s="1">
        <f>IF(L4&gt;M3,L4,M3)</f>
        <v>0</v>
      </c>
      <c r="P4" s="7"/>
      <c r="Q4" s="1">
        <f>IF((P4/(15/60))&gt;Q3,P4/(15/60),IF(P4&lt;P3,P4/(15/60),Q3))</f>
        <v>0</v>
      </c>
      <c r="R4" s="1">
        <f>IF(Q4&gt;R3,Q4,R3)</f>
        <v>0</v>
      </c>
    </row>
    <row r="5" spans="1:18" ht="15" customHeight="1" x14ac:dyDescent="0.25">
      <c r="A5" s="1">
        <v>3</v>
      </c>
      <c r="B5" s="4">
        <v>0</v>
      </c>
      <c r="C5" s="6">
        <v>0</v>
      </c>
      <c r="D5" s="6">
        <f t="shared" ref="D5:D68" si="0">D4+C5</f>
        <v>0</v>
      </c>
      <c r="K5" s="7"/>
      <c r="L5" s="1">
        <f>IF((K5/(15/60))&gt;L4,K5/(15/60),IF(K5&lt;K4,K5/(15/60),L4))</f>
        <v>0</v>
      </c>
      <c r="M5" s="1">
        <f t="shared" ref="M5:M68" si="1">IF(L5&gt;M4,L5,M4)</f>
        <v>0</v>
      </c>
      <c r="P5" s="7"/>
      <c r="Q5" s="1">
        <f>IF((P5/(15/60))&gt;Q4,P5/(15/60),IF(P5&lt;P4,P5/(15/60),Q4))</f>
        <v>0</v>
      </c>
      <c r="R5" s="1">
        <f t="shared" ref="R5:R68" si="2">IF(Q5&gt;R4,Q5,R4)</f>
        <v>0</v>
      </c>
    </row>
    <row r="6" spans="1:18" ht="15" customHeight="1" x14ac:dyDescent="0.25">
      <c r="A6" s="1">
        <v>4</v>
      </c>
      <c r="B6" s="4">
        <v>0</v>
      </c>
      <c r="C6" s="6">
        <v>0</v>
      </c>
      <c r="D6" s="6">
        <f t="shared" si="0"/>
        <v>0</v>
      </c>
      <c r="K6" s="7"/>
      <c r="L6" s="1">
        <f>IF((K6/(15/60))&gt;L5,K6/(15/60),IF(K6&lt;K5,K6/(15/60),L5))</f>
        <v>0</v>
      </c>
      <c r="M6" s="1">
        <f t="shared" si="1"/>
        <v>0</v>
      </c>
      <c r="P6" s="7"/>
      <c r="Q6" s="1">
        <f>IF((P6/(15/60))&gt;Q5,P6/(15/60),IF(P6&lt;P5,P6/(15/60),Q5))</f>
        <v>0</v>
      </c>
      <c r="R6" s="1">
        <f t="shared" si="2"/>
        <v>0</v>
      </c>
    </row>
    <row r="7" spans="1:18" ht="15" customHeight="1" x14ac:dyDescent="0.25">
      <c r="A7" s="1">
        <v>5</v>
      </c>
      <c r="B7" s="4">
        <v>0</v>
      </c>
      <c r="C7" s="6">
        <v>0</v>
      </c>
      <c r="D7" s="6">
        <f t="shared" si="0"/>
        <v>0</v>
      </c>
      <c r="K7" s="8"/>
      <c r="L7" s="1">
        <f>IF((K7/(15/60))&gt;L6,K7/(15/60),IF(K7&lt;K6,K7/(15/60),L6))</f>
        <v>0</v>
      </c>
      <c r="M7" s="1">
        <f t="shared" si="1"/>
        <v>0</v>
      </c>
      <c r="P7" s="8"/>
      <c r="Q7" s="1">
        <f>IF((P7/(15/60))&gt;Q6,P7/(15/60),IF(P7&lt;P6,P7/(15/60),Q6))</f>
        <v>0</v>
      </c>
      <c r="R7" s="1">
        <f t="shared" si="2"/>
        <v>0</v>
      </c>
    </row>
    <row r="8" spans="1:18" ht="15" customHeight="1" x14ac:dyDescent="0.25">
      <c r="A8" s="1">
        <v>6</v>
      </c>
      <c r="B8" s="4">
        <v>0</v>
      </c>
      <c r="C8" s="6">
        <v>0</v>
      </c>
      <c r="D8" s="6">
        <f t="shared" si="0"/>
        <v>0</v>
      </c>
      <c r="J8" s="26">
        <v>5</v>
      </c>
      <c r="K8" s="11">
        <v>0</v>
      </c>
      <c r="L8" s="11">
        <f>IF((K8/(15/60))&gt;L7,K8/(15/60),IF(K8&lt;K7,K8/(15/60),L7))</f>
        <v>0</v>
      </c>
      <c r="M8" s="11">
        <f t="shared" si="1"/>
        <v>0</v>
      </c>
      <c r="O8" s="26">
        <v>5</v>
      </c>
      <c r="P8" s="11">
        <v>0</v>
      </c>
      <c r="Q8" s="11">
        <f>IF((P8/(30/60))&gt;Q7,P8/(30/60),IF(P8&lt;P7,P8/(30/60),Q7))</f>
        <v>0</v>
      </c>
      <c r="R8" s="11">
        <f t="shared" si="2"/>
        <v>0</v>
      </c>
    </row>
    <row r="9" spans="1:18" ht="15" customHeight="1" x14ac:dyDescent="0.25">
      <c r="A9" s="1">
        <v>7</v>
      </c>
      <c r="B9" s="4">
        <v>0</v>
      </c>
      <c r="C9" s="6">
        <v>0</v>
      </c>
      <c r="D9" s="6">
        <f t="shared" si="0"/>
        <v>0</v>
      </c>
      <c r="J9" s="26"/>
      <c r="K9" s="11">
        <f t="shared" ref="K9:K18" si="3">K8+C9</f>
        <v>0</v>
      </c>
      <c r="L9" s="11">
        <f>IF((K9/(15/60))&gt;L8,K9/(15/60),IF(K9&lt;K8,K9/(15/60),L8))</f>
        <v>0</v>
      </c>
      <c r="M9" s="11">
        <f t="shared" si="1"/>
        <v>0</v>
      </c>
      <c r="O9" s="26"/>
      <c r="P9" s="12">
        <f t="shared" ref="P9:P18" si="4">P8+H9</f>
        <v>0</v>
      </c>
      <c r="Q9" s="11">
        <f t="shared" ref="Q9:Q72" si="5">IF((P9/(30/60))&gt;Q8,P9/(30/60),IF(P9&lt;P8,P9/(30/60),Q8))</f>
        <v>0</v>
      </c>
      <c r="R9" s="11">
        <f t="shared" si="2"/>
        <v>0</v>
      </c>
    </row>
    <row r="10" spans="1:18" ht="15" customHeight="1" x14ac:dyDescent="0.25">
      <c r="A10" s="1">
        <v>8</v>
      </c>
      <c r="B10" s="4">
        <v>0</v>
      </c>
      <c r="C10" s="6">
        <v>0</v>
      </c>
      <c r="D10" s="6">
        <f t="shared" si="0"/>
        <v>0</v>
      </c>
      <c r="J10" s="26"/>
      <c r="K10" s="11">
        <f t="shared" si="3"/>
        <v>0</v>
      </c>
      <c r="L10" s="11">
        <f>IF((K10/(15/60))&gt;L9,K10/(15/60),IF(K10&lt;K9,K10/(15/60),L9))</f>
        <v>0</v>
      </c>
      <c r="M10" s="11">
        <f t="shared" si="1"/>
        <v>0</v>
      </c>
      <c r="O10" s="26"/>
      <c r="P10" s="12">
        <f t="shared" si="4"/>
        <v>0</v>
      </c>
      <c r="Q10" s="11">
        <f t="shared" si="5"/>
        <v>0</v>
      </c>
      <c r="R10" s="11">
        <f t="shared" si="2"/>
        <v>0</v>
      </c>
    </row>
    <row r="11" spans="1:18" ht="15" customHeight="1" x14ac:dyDescent="0.25">
      <c r="A11" s="1">
        <v>9</v>
      </c>
      <c r="B11" s="4">
        <v>0</v>
      </c>
      <c r="C11" s="6">
        <v>0</v>
      </c>
      <c r="D11" s="6">
        <f t="shared" si="0"/>
        <v>0</v>
      </c>
      <c r="J11" s="26"/>
      <c r="K11" s="11">
        <f t="shared" si="3"/>
        <v>0</v>
      </c>
      <c r="L11" s="11">
        <f>IF((K11/(15/60))&gt;L10,K11/(15/60),IF(K11&lt;K10,K11/(15/60),L10))</f>
        <v>0</v>
      </c>
      <c r="M11" s="11">
        <f t="shared" si="1"/>
        <v>0</v>
      </c>
      <c r="O11" s="26"/>
      <c r="P11" s="12">
        <f t="shared" si="4"/>
        <v>0</v>
      </c>
      <c r="Q11" s="11">
        <f t="shared" si="5"/>
        <v>0</v>
      </c>
      <c r="R11" s="11">
        <f t="shared" si="2"/>
        <v>0</v>
      </c>
    </row>
    <row r="12" spans="1:18" ht="15" customHeight="1" x14ac:dyDescent="0.25">
      <c r="A12" s="1">
        <v>10</v>
      </c>
      <c r="B12" s="4">
        <v>0</v>
      </c>
      <c r="C12" s="6">
        <v>0</v>
      </c>
      <c r="D12" s="6">
        <f t="shared" si="0"/>
        <v>0</v>
      </c>
      <c r="J12" s="26"/>
      <c r="K12" s="11">
        <f t="shared" si="3"/>
        <v>0</v>
      </c>
      <c r="L12" s="11">
        <f>IF((K12/(15/60))&gt;L11,K12/(15/60),IF(K12&lt;K11,K12/(15/60),L11))</f>
        <v>0</v>
      </c>
      <c r="M12" s="11">
        <f t="shared" si="1"/>
        <v>0</v>
      </c>
      <c r="O12" s="26"/>
      <c r="P12" s="12">
        <f t="shared" si="4"/>
        <v>0</v>
      </c>
      <c r="Q12" s="11">
        <f t="shared" si="5"/>
        <v>0</v>
      </c>
      <c r="R12" s="11">
        <f t="shared" si="2"/>
        <v>0</v>
      </c>
    </row>
    <row r="13" spans="1:18" ht="15" customHeight="1" x14ac:dyDescent="0.25">
      <c r="A13" s="1">
        <v>11</v>
      </c>
      <c r="B13" s="4">
        <v>0</v>
      </c>
      <c r="C13" s="6">
        <v>0</v>
      </c>
      <c r="D13" s="6">
        <f t="shared" si="0"/>
        <v>0</v>
      </c>
      <c r="J13" s="26"/>
      <c r="K13" s="11">
        <f t="shared" si="3"/>
        <v>0</v>
      </c>
      <c r="L13" s="11">
        <f>IF((K13/(15/60))&gt;L12,K13/(15/60),IF(K13&lt;K12,K13/(15/60),L12))</f>
        <v>0</v>
      </c>
      <c r="M13" s="11">
        <f t="shared" si="1"/>
        <v>0</v>
      </c>
      <c r="O13" s="26"/>
      <c r="P13" s="12">
        <f t="shared" si="4"/>
        <v>0</v>
      </c>
      <c r="Q13" s="11">
        <f t="shared" si="5"/>
        <v>0</v>
      </c>
      <c r="R13" s="11">
        <f t="shared" si="2"/>
        <v>0</v>
      </c>
    </row>
    <row r="14" spans="1:18" ht="15" customHeight="1" x14ac:dyDescent="0.25">
      <c r="A14" s="1">
        <v>12</v>
      </c>
      <c r="B14" s="4">
        <v>0</v>
      </c>
      <c r="C14" s="6">
        <v>0</v>
      </c>
      <c r="D14" s="6">
        <f t="shared" si="0"/>
        <v>0</v>
      </c>
      <c r="J14" s="26"/>
      <c r="K14" s="11">
        <f t="shared" si="3"/>
        <v>0</v>
      </c>
      <c r="L14" s="11">
        <f>IF((K14/(15/60))&gt;L13,K14/(15/60),IF(K14&lt;K13,K14/(15/60),L13))</f>
        <v>0</v>
      </c>
      <c r="M14" s="11">
        <f t="shared" si="1"/>
        <v>0</v>
      </c>
      <c r="O14" s="26"/>
      <c r="P14" s="12">
        <f t="shared" si="4"/>
        <v>0</v>
      </c>
      <c r="Q14" s="11">
        <f t="shared" si="5"/>
        <v>0</v>
      </c>
      <c r="R14" s="11">
        <f t="shared" si="2"/>
        <v>0</v>
      </c>
    </row>
    <row r="15" spans="1:18" ht="15" customHeight="1" x14ac:dyDescent="0.25">
      <c r="A15" s="1">
        <v>13</v>
      </c>
      <c r="B15" s="4">
        <v>0</v>
      </c>
      <c r="C15" s="6">
        <v>0</v>
      </c>
      <c r="D15" s="6">
        <f t="shared" si="0"/>
        <v>0</v>
      </c>
      <c r="J15" s="26"/>
      <c r="K15" s="11">
        <f t="shared" si="3"/>
        <v>0</v>
      </c>
      <c r="L15" s="11">
        <f>IF((K15/(15/60))&gt;L14,K15/(15/60),IF(K15&lt;K14,K15/(15/60),L14))</f>
        <v>0</v>
      </c>
      <c r="M15" s="11">
        <f t="shared" si="1"/>
        <v>0</v>
      </c>
      <c r="O15" s="26"/>
      <c r="P15" s="12">
        <f t="shared" si="4"/>
        <v>0</v>
      </c>
      <c r="Q15" s="11">
        <f t="shared" si="5"/>
        <v>0</v>
      </c>
      <c r="R15" s="11">
        <f t="shared" si="2"/>
        <v>0</v>
      </c>
    </row>
    <row r="16" spans="1:18" ht="15" customHeight="1" x14ac:dyDescent="0.25">
      <c r="A16" s="1">
        <v>14</v>
      </c>
      <c r="B16" s="4">
        <v>0</v>
      </c>
      <c r="C16" s="6">
        <v>0</v>
      </c>
      <c r="D16" s="6">
        <f t="shared" si="0"/>
        <v>0</v>
      </c>
      <c r="J16" s="26"/>
      <c r="K16" s="11">
        <f t="shared" si="3"/>
        <v>0</v>
      </c>
      <c r="L16" s="11">
        <f>IF((K16/(15/60))&gt;L15,K16/(15/60),IF(K16&lt;K15,K16/(15/60),L15))</f>
        <v>0</v>
      </c>
      <c r="M16" s="11">
        <f t="shared" si="1"/>
        <v>0</v>
      </c>
      <c r="O16" s="26"/>
      <c r="P16" s="12">
        <f t="shared" si="4"/>
        <v>0</v>
      </c>
      <c r="Q16" s="11">
        <f t="shared" si="5"/>
        <v>0</v>
      </c>
      <c r="R16" s="11">
        <f t="shared" si="2"/>
        <v>0</v>
      </c>
    </row>
    <row r="17" spans="1:18" ht="15" customHeight="1" x14ac:dyDescent="0.25">
      <c r="A17" s="1">
        <v>15</v>
      </c>
      <c r="B17" s="4">
        <v>0</v>
      </c>
      <c r="C17" s="6">
        <v>0</v>
      </c>
      <c r="D17" s="6">
        <f t="shared" si="0"/>
        <v>0</v>
      </c>
      <c r="J17" s="26"/>
      <c r="K17" s="11">
        <f t="shared" si="3"/>
        <v>0</v>
      </c>
      <c r="L17" s="11">
        <f>IF((K17/(15/60))&gt;L16,K17/(15/60),IF(K17&lt;K16,K17/(15/60),L16))</f>
        <v>0</v>
      </c>
      <c r="M17" s="11">
        <f t="shared" si="1"/>
        <v>0</v>
      </c>
      <c r="O17" s="26"/>
      <c r="P17" s="12">
        <f t="shared" si="4"/>
        <v>0</v>
      </c>
      <c r="Q17" s="11">
        <f t="shared" si="5"/>
        <v>0</v>
      </c>
      <c r="R17" s="11">
        <f t="shared" si="2"/>
        <v>0</v>
      </c>
    </row>
    <row r="18" spans="1:18" ht="15" customHeight="1" x14ac:dyDescent="0.25">
      <c r="A18" s="1">
        <v>16</v>
      </c>
      <c r="B18" s="4">
        <v>1.4</v>
      </c>
      <c r="C18" s="6">
        <f t="shared" ref="C18:C49" si="6">ROUND(B18*(1/60),3)</f>
        <v>2.3E-2</v>
      </c>
      <c r="D18" s="6">
        <f t="shared" si="0"/>
        <v>2.3E-2</v>
      </c>
      <c r="F18" s="1">
        <f>SUM(C4:C18)</f>
        <v>2.3E-2</v>
      </c>
      <c r="G18" s="1">
        <f>F18/0.25</f>
        <v>9.1999999999999998E-2</v>
      </c>
      <c r="H18" s="1">
        <f>IF(G18&gt;H17,G18,H17)</f>
        <v>9.1999999999999998E-2</v>
      </c>
      <c r="J18" s="26"/>
      <c r="K18" s="11">
        <f t="shared" si="3"/>
        <v>2.3E-2</v>
      </c>
      <c r="L18" s="11">
        <f>IF((K18/(15/60))&gt;L17,K18/(15/60),IF(K18&lt;K17,K18/(15/60),L17))</f>
        <v>9.1999999999999998E-2</v>
      </c>
      <c r="M18" s="11">
        <f t="shared" si="1"/>
        <v>9.1999999999999998E-2</v>
      </c>
      <c r="O18" s="26"/>
      <c r="P18" s="12">
        <f>P17+C18</f>
        <v>2.3E-2</v>
      </c>
      <c r="Q18" s="11">
        <f t="shared" si="5"/>
        <v>4.5999999999999999E-2</v>
      </c>
      <c r="R18" s="11">
        <f t="shared" si="2"/>
        <v>4.5999999999999999E-2</v>
      </c>
    </row>
    <row r="19" spans="1:18" ht="15" customHeight="1" x14ac:dyDescent="0.25">
      <c r="A19" s="1">
        <v>17</v>
      </c>
      <c r="B19" s="4">
        <v>1.4</v>
      </c>
      <c r="C19" s="6">
        <f t="shared" si="6"/>
        <v>2.3E-2</v>
      </c>
      <c r="D19" s="6">
        <f t="shared" si="0"/>
        <v>4.5999999999999999E-2</v>
      </c>
      <c r="F19" s="1">
        <f t="shared" ref="F19:F82" si="7">SUM(C5:C19)</f>
        <v>4.5999999999999999E-2</v>
      </c>
      <c r="G19" s="1">
        <f t="shared" ref="G19:G82" si="8">F19/0.25</f>
        <v>0.184</v>
      </c>
      <c r="H19" s="1">
        <f t="shared" ref="H19:H82" si="9">IF(G19&gt;H18,G19,H18)</f>
        <v>0.184</v>
      </c>
      <c r="J19" s="26"/>
      <c r="K19" s="11">
        <f>K18+C19</f>
        <v>4.5999999999999999E-2</v>
      </c>
      <c r="L19" s="11">
        <f>IF((K19/(15/60))&gt;L18,K19/(15/60),IF(K19&lt;K18,K19/(15/60),L18))</f>
        <v>0.184</v>
      </c>
      <c r="M19" s="11">
        <f t="shared" si="1"/>
        <v>0.184</v>
      </c>
      <c r="O19" s="26"/>
      <c r="P19" s="12">
        <f t="shared" ref="P19:P37" si="10">P18+C19</f>
        <v>4.5999999999999999E-2</v>
      </c>
      <c r="Q19" s="11">
        <f t="shared" si="5"/>
        <v>9.1999999999999998E-2</v>
      </c>
      <c r="R19" s="11">
        <f t="shared" si="2"/>
        <v>9.1999999999999998E-2</v>
      </c>
    </row>
    <row r="20" spans="1:18" ht="15" customHeight="1" x14ac:dyDescent="0.25">
      <c r="A20" s="1">
        <v>18</v>
      </c>
      <c r="B20" s="4">
        <v>1.4</v>
      </c>
      <c r="C20" s="6">
        <f t="shared" si="6"/>
        <v>2.3E-2</v>
      </c>
      <c r="D20" s="6">
        <f t="shared" si="0"/>
        <v>6.9000000000000006E-2</v>
      </c>
      <c r="F20" s="1">
        <f t="shared" si="7"/>
        <v>6.9000000000000006E-2</v>
      </c>
      <c r="G20" s="1">
        <f t="shared" si="8"/>
        <v>0.27600000000000002</v>
      </c>
      <c r="H20" s="1">
        <f t="shared" si="9"/>
        <v>0.27600000000000002</v>
      </c>
      <c r="J20" s="26"/>
      <c r="K20" s="11">
        <f t="shared" ref="K20:K22" si="11">K19+C20</f>
        <v>6.9000000000000006E-2</v>
      </c>
      <c r="L20" s="11">
        <f>IF((K20/(15/60))&gt;L19,K20/(15/60),IF(K20&lt;K19,K20/(15/60),L19))</f>
        <v>0.27600000000000002</v>
      </c>
      <c r="M20" s="11">
        <f t="shared" si="1"/>
        <v>0.27600000000000002</v>
      </c>
      <c r="O20" s="26"/>
      <c r="P20" s="12">
        <f t="shared" si="10"/>
        <v>6.9000000000000006E-2</v>
      </c>
      <c r="Q20" s="11">
        <f t="shared" si="5"/>
        <v>0.13800000000000001</v>
      </c>
      <c r="R20" s="11">
        <f t="shared" si="2"/>
        <v>0.13800000000000001</v>
      </c>
    </row>
    <row r="21" spans="1:18" ht="15" customHeight="1" x14ac:dyDescent="0.25">
      <c r="A21" s="1">
        <v>19</v>
      </c>
      <c r="B21" s="4">
        <v>1.4</v>
      </c>
      <c r="C21" s="6">
        <f t="shared" si="6"/>
        <v>2.3E-2</v>
      </c>
      <c r="D21" s="6">
        <f t="shared" si="0"/>
        <v>9.1999999999999998E-2</v>
      </c>
      <c r="F21" s="1">
        <f t="shared" si="7"/>
        <v>9.1999999999999998E-2</v>
      </c>
      <c r="G21" s="1">
        <f t="shared" si="8"/>
        <v>0.36799999999999999</v>
      </c>
      <c r="H21" s="1">
        <f t="shared" si="9"/>
        <v>0.36799999999999999</v>
      </c>
      <c r="J21" s="26"/>
      <c r="K21" s="11">
        <f t="shared" si="11"/>
        <v>9.1999999999999998E-2</v>
      </c>
      <c r="L21" s="11">
        <f>IF((K21/(15/60))&gt;L20,K21/(15/60),IF(K21&lt;K20,K21/(15/60),L20))</f>
        <v>0.36799999999999999</v>
      </c>
      <c r="M21" s="11">
        <f t="shared" si="1"/>
        <v>0.36799999999999999</v>
      </c>
      <c r="O21" s="26"/>
      <c r="P21" s="12">
        <f t="shared" si="10"/>
        <v>9.1999999999999998E-2</v>
      </c>
      <c r="Q21" s="11">
        <f t="shared" si="5"/>
        <v>0.184</v>
      </c>
      <c r="R21" s="11">
        <f t="shared" si="2"/>
        <v>0.184</v>
      </c>
    </row>
    <row r="22" spans="1:18" ht="15" customHeight="1" x14ac:dyDescent="0.25">
      <c r="A22" s="1">
        <v>20</v>
      </c>
      <c r="B22" s="4">
        <v>1.4</v>
      </c>
      <c r="C22" s="6">
        <f t="shared" si="6"/>
        <v>2.3E-2</v>
      </c>
      <c r="D22" s="6">
        <f t="shared" si="0"/>
        <v>0.11499999999999999</v>
      </c>
      <c r="F22" s="1">
        <f t="shared" si="7"/>
        <v>0.11499999999999999</v>
      </c>
      <c r="G22" s="1">
        <f t="shared" si="8"/>
        <v>0.45999999999999996</v>
      </c>
      <c r="H22" s="1">
        <f t="shared" si="9"/>
        <v>0.45999999999999996</v>
      </c>
      <c r="J22" s="26"/>
      <c r="K22" s="11">
        <f t="shared" si="11"/>
        <v>0.11499999999999999</v>
      </c>
      <c r="L22" s="11">
        <f>IF((K22/(15/60))&gt;L21,K22/(15/60),IF(K22&lt;K21,K22/(15/60),L21))</f>
        <v>0.45999999999999996</v>
      </c>
      <c r="M22" s="11">
        <f t="shared" si="1"/>
        <v>0.45999999999999996</v>
      </c>
      <c r="O22" s="26"/>
      <c r="P22" s="12">
        <f t="shared" si="10"/>
        <v>0.11499999999999999</v>
      </c>
      <c r="Q22" s="11">
        <f t="shared" si="5"/>
        <v>0.22999999999999998</v>
      </c>
      <c r="R22" s="11">
        <f t="shared" si="2"/>
        <v>0.22999999999999998</v>
      </c>
    </row>
    <row r="23" spans="1:18" ht="15" customHeight="1" x14ac:dyDescent="0.25">
      <c r="A23" s="1">
        <v>21</v>
      </c>
      <c r="B23" s="4">
        <v>1.4</v>
      </c>
      <c r="C23" s="6">
        <f t="shared" si="6"/>
        <v>2.3E-2</v>
      </c>
      <c r="D23" s="6">
        <f t="shared" si="0"/>
        <v>0.13799999999999998</v>
      </c>
      <c r="F23" s="1">
        <f t="shared" si="7"/>
        <v>0.13799999999999998</v>
      </c>
      <c r="G23" s="1">
        <f t="shared" si="8"/>
        <v>0.55199999999999994</v>
      </c>
      <c r="H23" s="1">
        <f t="shared" si="9"/>
        <v>0.55199999999999994</v>
      </c>
      <c r="J23" s="29">
        <v>5</v>
      </c>
      <c r="K23" s="13">
        <f>C23</f>
        <v>2.3E-2</v>
      </c>
      <c r="L23" s="14">
        <f>IF((K23/(15/60))&gt;L22,K23/(15/60),IF(K23&lt;K22,K23/(15/60),L22))</f>
        <v>9.1999999999999998E-2</v>
      </c>
      <c r="M23" s="14">
        <f t="shared" si="1"/>
        <v>0.45999999999999996</v>
      </c>
      <c r="O23" s="26"/>
      <c r="P23" s="12">
        <f t="shared" si="10"/>
        <v>0.13799999999999998</v>
      </c>
      <c r="Q23" s="11">
        <f t="shared" si="5"/>
        <v>0.27599999999999997</v>
      </c>
      <c r="R23" s="11">
        <f t="shared" si="2"/>
        <v>0.27599999999999997</v>
      </c>
    </row>
    <row r="24" spans="1:18" ht="15" customHeight="1" x14ac:dyDescent="0.25">
      <c r="A24" s="1">
        <v>22</v>
      </c>
      <c r="B24" s="4">
        <v>1.4</v>
      </c>
      <c r="C24" s="6">
        <f t="shared" si="6"/>
        <v>2.3E-2</v>
      </c>
      <c r="D24" s="6">
        <f t="shared" si="0"/>
        <v>0.16099999999999998</v>
      </c>
      <c r="F24" s="1">
        <f t="shared" si="7"/>
        <v>0.16099999999999998</v>
      </c>
      <c r="G24" s="1">
        <f t="shared" si="8"/>
        <v>0.64399999999999991</v>
      </c>
      <c r="H24" s="1">
        <f t="shared" si="9"/>
        <v>0.64399999999999991</v>
      </c>
      <c r="J24" s="29"/>
      <c r="K24" s="13">
        <f>K23+C24</f>
        <v>4.5999999999999999E-2</v>
      </c>
      <c r="L24" s="14">
        <f>IF((K24/(15/60))&gt;L23,K24/(15/60),IF(K24&lt;K23,K24/(15/60),L23))</f>
        <v>0.184</v>
      </c>
      <c r="M24" s="14">
        <f t="shared" si="1"/>
        <v>0.45999999999999996</v>
      </c>
      <c r="O24" s="26"/>
      <c r="P24" s="12">
        <f t="shared" si="10"/>
        <v>0.16099999999999998</v>
      </c>
      <c r="Q24" s="11">
        <f t="shared" si="5"/>
        <v>0.32199999999999995</v>
      </c>
      <c r="R24" s="11">
        <f t="shared" si="2"/>
        <v>0.32199999999999995</v>
      </c>
    </row>
    <row r="25" spans="1:18" ht="15" customHeight="1" x14ac:dyDescent="0.25">
      <c r="A25" s="1">
        <v>23</v>
      </c>
      <c r="B25" s="4">
        <v>1.4</v>
      </c>
      <c r="C25" s="6">
        <f t="shared" si="6"/>
        <v>2.3E-2</v>
      </c>
      <c r="D25" s="6">
        <f t="shared" si="0"/>
        <v>0.18399999999999997</v>
      </c>
      <c r="F25" s="1">
        <f t="shared" si="7"/>
        <v>0.18399999999999997</v>
      </c>
      <c r="G25" s="1">
        <f t="shared" si="8"/>
        <v>0.73599999999999988</v>
      </c>
      <c r="H25" s="1">
        <f t="shared" si="9"/>
        <v>0.73599999999999988</v>
      </c>
      <c r="J25" s="29"/>
      <c r="K25" s="13">
        <f t="shared" ref="K25:K37" si="12">K24+C25</f>
        <v>6.9000000000000006E-2</v>
      </c>
      <c r="L25" s="14">
        <f>IF((K25/(15/60))&gt;L24,K25/(15/60),IF(K25&lt;K24,K25/(15/60),L24))</f>
        <v>0.27600000000000002</v>
      </c>
      <c r="M25" s="14">
        <f t="shared" si="1"/>
        <v>0.45999999999999996</v>
      </c>
      <c r="O25" s="26"/>
      <c r="P25" s="12">
        <f t="shared" si="10"/>
        <v>0.18399999999999997</v>
      </c>
      <c r="Q25" s="11">
        <f t="shared" si="5"/>
        <v>0.36799999999999994</v>
      </c>
      <c r="R25" s="11">
        <f t="shared" si="2"/>
        <v>0.36799999999999994</v>
      </c>
    </row>
    <row r="26" spans="1:18" ht="15" customHeight="1" x14ac:dyDescent="0.25">
      <c r="A26" s="1">
        <v>24</v>
      </c>
      <c r="B26" s="4">
        <v>1.4</v>
      </c>
      <c r="C26" s="6">
        <f t="shared" si="6"/>
        <v>2.3E-2</v>
      </c>
      <c r="D26" s="6">
        <f t="shared" si="0"/>
        <v>0.20699999999999996</v>
      </c>
      <c r="F26" s="1">
        <f t="shared" si="7"/>
        <v>0.20699999999999996</v>
      </c>
      <c r="G26" s="1">
        <f t="shared" si="8"/>
        <v>0.82799999999999985</v>
      </c>
      <c r="H26" s="1">
        <f t="shared" si="9"/>
        <v>0.82799999999999985</v>
      </c>
      <c r="J26" s="29"/>
      <c r="K26" s="13">
        <f t="shared" si="12"/>
        <v>9.1999999999999998E-2</v>
      </c>
      <c r="L26" s="14">
        <f>IF((K26/(15/60))&gt;L25,K26/(15/60),IF(K26&lt;K25,K26/(15/60),L25))</f>
        <v>0.36799999999999999</v>
      </c>
      <c r="M26" s="14">
        <f t="shared" si="1"/>
        <v>0.45999999999999996</v>
      </c>
      <c r="O26" s="26"/>
      <c r="P26" s="12">
        <f t="shared" si="10"/>
        <v>0.20699999999999996</v>
      </c>
      <c r="Q26" s="11">
        <f t="shared" si="5"/>
        <v>0.41399999999999992</v>
      </c>
      <c r="R26" s="11">
        <f t="shared" si="2"/>
        <v>0.41399999999999992</v>
      </c>
    </row>
    <row r="27" spans="1:18" ht="15" customHeight="1" x14ac:dyDescent="0.25">
      <c r="A27" s="1">
        <v>25</v>
      </c>
      <c r="B27" s="4">
        <v>1.4</v>
      </c>
      <c r="C27" s="6">
        <f t="shared" si="6"/>
        <v>2.3E-2</v>
      </c>
      <c r="D27" s="6">
        <f t="shared" si="0"/>
        <v>0.22999999999999995</v>
      </c>
      <c r="F27" s="1">
        <f t="shared" si="7"/>
        <v>0.22999999999999995</v>
      </c>
      <c r="G27" s="1">
        <f t="shared" si="8"/>
        <v>0.91999999999999982</v>
      </c>
      <c r="H27" s="1">
        <f t="shared" si="9"/>
        <v>0.91999999999999982</v>
      </c>
      <c r="J27" s="29"/>
      <c r="K27" s="13">
        <f t="shared" si="12"/>
        <v>0.11499999999999999</v>
      </c>
      <c r="L27" s="14">
        <f>IF((K27/(15/60))&gt;L26,K27/(15/60),IF(K27&lt;K26,K27/(15/60),L26))</f>
        <v>0.45999999999999996</v>
      </c>
      <c r="M27" s="14">
        <f t="shared" si="1"/>
        <v>0.45999999999999996</v>
      </c>
      <c r="O27" s="26"/>
      <c r="P27" s="12">
        <f t="shared" si="10"/>
        <v>0.22999999999999995</v>
      </c>
      <c r="Q27" s="11">
        <f t="shared" si="5"/>
        <v>0.45999999999999991</v>
      </c>
      <c r="R27" s="11">
        <f t="shared" si="2"/>
        <v>0.45999999999999991</v>
      </c>
    </row>
    <row r="28" spans="1:18" ht="15" customHeight="1" x14ac:dyDescent="0.25">
      <c r="A28" s="1">
        <v>26</v>
      </c>
      <c r="B28" s="4">
        <v>1.4</v>
      </c>
      <c r="C28" s="6">
        <f t="shared" si="6"/>
        <v>2.3E-2</v>
      </c>
      <c r="D28" s="6">
        <f t="shared" si="0"/>
        <v>0.25299999999999995</v>
      </c>
      <c r="F28" s="1">
        <f t="shared" si="7"/>
        <v>0.25299999999999995</v>
      </c>
      <c r="G28" s="1">
        <f t="shared" si="8"/>
        <v>1.0119999999999998</v>
      </c>
      <c r="H28" s="1">
        <f t="shared" si="9"/>
        <v>1.0119999999999998</v>
      </c>
      <c r="J28" s="29"/>
      <c r="K28" s="13">
        <f t="shared" si="12"/>
        <v>0.13799999999999998</v>
      </c>
      <c r="L28" s="14">
        <f>IF((K28/(15/60))&gt;L27,K28/(15/60),IF(K28&lt;K27,K28/(15/60),L27))</f>
        <v>0.55199999999999994</v>
      </c>
      <c r="M28" s="14">
        <f t="shared" si="1"/>
        <v>0.55199999999999994</v>
      </c>
      <c r="O28" s="26"/>
      <c r="P28" s="12">
        <f t="shared" si="10"/>
        <v>0.25299999999999995</v>
      </c>
      <c r="Q28" s="11">
        <f t="shared" si="5"/>
        <v>0.50599999999999989</v>
      </c>
      <c r="R28" s="11">
        <f t="shared" si="2"/>
        <v>0.50599999999999989</v>
      </c>
    </row>
    <row r="29" spans="1:18" ht="15" customHeight="1" x14ac:dyDescent="0.25">
      <c r="A29" s="1">
        <v>27</v>
      </c>
      <c r="B29" s="4">
        <v>1.4</v>
      </c>
      <c r="C29" s="6">
        <f t="shared" si="6"/>
        <v>2.3E-2</v>
      </c>
      <c r="D29" s="6">
        <f t="shared" si="0"/>
        <v>0.27599999999999997</v>
      </c>
      <c r="F29" s="1">
        <f t="shared" si="7"/>
        <v>0.27599999999999997</v>
      </c>
      <c r="G29" s="1">
        <f t="shared" si="8"/>
        <v>1.1039999999999999</v>
      </c>
      <c r="H29" s="1">
        <f t="shared" si="9"/>
        <v>1.1039999999999999</v>
      </c>
      <c r="J29" s="29"/>
      <c r="K29" s="13">
        <f t="shared" si="12"/>
        <v>0.16099999999999998</v>
      </c>
      <c r="L29" s="14">
        <f>IF((K29/(15/60))&gt;L28,K29/(15/60),IF(K29&lt;K28,K29/(15/60),L28))</f>
        <v>0.64399999999999991</v>
      </c>
      <c r="M29" s="14">
        <f t="shared" si="1"/>
        <v>0.64399999999999991</v>
      </c>
      <c r="O29" s="26"/>
      <c r="P29" s="12">
        <f t="shared" si="10"/>
        <v>0.27599999999999997</v>
      </c>
      <c r="Q29" s="11">
        <f t="shared" si="5"/>
        <v>0.55199999999999994</v>
      </c>
      <c r="R29" s="11">
        <f t="shared" si="2"/>
        <v>0.55199999999999994</v>
      </c>
    </row>
    <row r="30" spans="1:18" ht="15" customHeight="1" x14ac:dyDescent="0.25">
      <c r="A30" s="1">
        <v>28</v>
      </c>
      <c r="B30" s="4">
        <v>1.4</v>
      </c>
      <c r="C30" s="6">
        <f t="shared" si="6"/>
        <v>2.3E-2</v>
      </c>
      <c r="D30" s="6">
        <f t="shared" si="0"/>
        <v>0.29899999999999999</v>
      </c>
      <c r="F30" s="1">
        <f t="shared" si="7"/>
        <v>0.29899999999999999</v>
      </c>
      <c r="G30" s="1">
        <f t="shared" si="8"/>
        <v>1.196</v>
      </c>
      <c r="H30" s="1">
        <f t="shared" si="9"/>
        <v>1.196</v>
      </c>
      <c r="J30" s="29"/>
      <c r="K30" s="13">
        <f t="shared" si="12"/>
        <v>0.18399999999999997</v>
      </c>
      <c r="L30" s="14">
        <f>IF((K30/(15/60))&gt;L29,K30/(15/60),IF(K30&lt;K29,K30/(15/60),L29))</f>
        <v>0.73599999999999988</v>
      </c>
      <c r="M30" s="14">
        <f t="shared" si="1"/>
        <v>0.73599999999999988</v>
      </c>
      <c r="O30" s="26"/>
      <c r="P30" s="12">
        <f t="shared" si="10"/>
        <v>0.29899999999999999</v>
      </c>
      <c r="Q30" s="11">
        <f t="shared" si="5"/>
        <v>0.59799999999999998</v>
      </c>
      <c r="R30" s="11">
        <f t="shared" si="2"/>
        <v>0.59799999999999998</v>
      </c>
    </row>
    <row r="31" spans="1:18" ht="15" customHeight="1" x14ac:dyDescent="0.25">
      <c r="A31" s="1">
        <v>29</v>
      </c>
      <c r="B31" s="4">
        <v>1.4</v>
      </c>
      <c r="C31" s="6">
        <f t="shared" si="6"/>
        <v>2.3E-2</v>
      </c>
      <c r="D31" s="6">
        <f t="shared" si="0"/>
        <v>0.32200000000000001</v>
      </c>
      <c r="F31" s="1">
        <f t="shared" si="7"/>
        <v>0.32200000000000001</v>
      </c>
      <c r="G31" s="1">
        <f t="shared" si="8"/>
        <v>1.288</v>
      </c>
      <c r="H31" s="1">
        <f t="shared" si="9"/>
        <v>1.288</v>
      </c>
      <c r="J31" s="29"/>
      <c r="K31" s="13">
        <f t="shared" si="12"/>
        <v>0.20699999999999996</v>
      </c>
      <c r="L31" s="14">
        <f>IF((K31/(15/60))&gt;L30,K31/(15/60),IF(K31&lt;K30,K31/(15/60),L30))</f>
        <v>0.82799999999999985</v>
      </c>
      <c r="M31" s="14">
        <f t="shared" si="1"/>
        <v>0.82799999999999985</v>
      </c>
      <c r="O31" s="26"/>
      <c r="P31" s="12">
        <f t="shared" si="10"/>
        <v>0.32200000000000001</v>
      </c>
      <c r="Q31" s="11">
        <f t="shared" si="5"/>
        <v>0.64400000000000002</v>
      </c>
      <c r="R31" s="11">
        <f t="shared" si="2"/>
        <v>0.64400000000000002</v>
      </c>
    </row>
    <row r="32" spans="1:18" ht="15" customHeight="1" x14ac:dyDescent="0.25">
      <c r="A32" s="1">
        <v>30</v>
      </c>
      <c r="B32" s="4">
        <v>1.4</v>
      </c>
      <c r="C32" s="6">
        <f t="shared" si="6"/>
        <v>2.3E-2</v>
      </c>
      <c r="D32" s="6">
        <f t="shared" si="0"/>
        <v>0.34500000000000003</v>
      </c>
      <c r="F32" s="1">
        <f t="shared" si="7"/>
        <v>0.34500000000000003</v>
      </c>
      <c r="G32" s="1">
        <f t="shared" si="8"/>
        <v>1.3800000000000001</v>
      </c>
      <c r="H32" s="1">
        <f t="shared" si="9"/>
        <v>1.3800000000000001</v>
      </c>
      <c r="J32" s="29"/>
      <c r="K32" s="13">
        <f t="shared" si="12"/>
        <v>0.22999999999999995</v>
      </c>
      <c r="L32" s="14">
        <f>IF((K32/(15/60))&gt;L31,K32/(15/60),IF(K32&lt;K31,K32/(15/60),L31))</f>
        <v>0.91999999999999982</v>
      </c>
      <c r="M32" s="14">
        <f t="shared" si="1"/>
        <v>0.91999999999999982</v>
      </c>
      <c r="O32" s="26"/>
      <c r="P32" s="12">
        <f t="shared" si="10"/>
        <v>0.34500000000000003</v>
      </c>
      <c r="Q32" s="11">
        <f t="shared" si="5"/>
        <v>0.69000000000000006</v>
      </c>
      <c r="R32" s="11">
        <f t="shared" si="2"/>
        <v>0.69000000000000006</v>
      </c>
    </row>
    <row r="33" spans="1:18" ht="15" customHeight="1" x14ac:dyDescent="0.25">
      <c r="A33" s="1">
        <v>31</v>
      </c>
      <c r="B33" s="4">
        <v>1.4</v>
      </c>
      <c r="C33" s="6">
        <f t="shared" si="6"/>
        <v>2.3E-2</v>
      </c>
      <c r="D33" s="6">
        <f t="shared" si="0"/>
        <v>0.36800000000000005</v>
      </c>
      <c r="F33" s="1">
        <f t="shared" si="7"/>
        <v>0.34500000000000003</v>
      </c>
      <c r="G33" s="1">
        <f t="shared" si="8"/>
        <v>1.3800000000000001</v>
      </c>
      <c r="H33" s="1">
        <f t="shared" si="9"/>
        <v>1.3800000000000001</v>
      </c>
      <c r="J33" s="29"/>
      <c r="K33" s="13">
        <f t="shared" si="12"/>
        <v>0.25299999999999995</v>
      </c>
      <c r="L33" s="14">
        <f>IF((K33/(15/60))&gt;L32,K33/(15/60),IF(K33&lt;K32,K33/(15/60),L32))</f>
        <v>1.0119999999999998</v>
      </c>
      <c r="M33" s="14">
        <f t="shared" si="1"/>
        <v>1.0119999999999998</v>
      </c>
      <c r="O33" s="26"/>
      <c r="P33" s="12">
        <f t="shared" si="10"/>
        <v>0.36800000000000005</v>
      </c>
      <c r="Q33" s="11">
        <f t="shared" si="5"/>
        <v>0.7360000000000001</v>
      </c>
      <c r="R33" s="11">
        <f t="shared" si="2"/>
        <v>0.7360000000000001</v>
      </c>
    </row>
    <row r="34" spans="1:18" ht="15" customHeight="1" x14ac:dyDescent="0.25">
      <c r="A34" s="1">
        <v>32</v>
      </c>
      <c r="B34" s="4">
        <v>1.4</v>
      </c>
      <c r="C34" s="6">
        <f t="shared" si="6"/>
        <v>2.3E-2</v>
      </c>
      <c r="D34" s="6">
        <f t="shared" si="0"/>
        <v>0.39100000000000007</v>
      </c>
      <c r="F34" s="1">
        <f t="shared" si="7"/>
        <v>0.34500000000000003</v>
      </c>
      <c r="G34" s="1">
        <f t="shared" si="8"/>
        <v>1.3800000000000001</v>
      </c>
      <c r="H34" s="1">
        <f t="shared" si="9"/>
        <v>1.3800000000000001</v>
      </c>
      <c r="J34" s="29"/>
      <c r="K34" s="13">
        <f t="shared" si="12"/>
        <v>0.27599999999999997</v>
      </c>
      <c r="L34" s="14">
        <f>IF((K34/(15/60))&gt;L33,K34/(15/60),IF(K34&lt;K33,K34/(15/60),L33))</f>
        <v>1.1039999999999999</v>
      </c>
      <c r="M34" s="14">
        <f t="shared" si="1"/>
        <v>1.1039999999999999</v>
      </c>
      <c r="O34" s="26"/>
      <c r="P34" s="12">
        <f t="shared" si="10"/>
        <v>0.39100000000000007</v>
      </c>
      <c r="Q34" s="11">
        <f t="shared" si="5"/>
        <v>0.78200000000000014</v>
      </c>
      <c r="R34" s="11">
        <f t="shared" si="2"/>
        <v>0.78200000000000014</v>
      </c>
    </row>
    <row r="35" spans="1:18" ht="15" customHeight="1" x14ac:dyDescent="0.25">
      <c r="A35" s="1">
        <v>33</v>
      </c>
      <c r="B35" s="4">
        <v>1.4</v>
      </c>
      <c r="C35" s="6">
        <f t="shared" si="6"/>
        <v>2.3E-2</v>
      </c>
      <c r="D35" s="6">
        <f t="shared" si="0"/>
        <v>0.41400000000000009</v>
      </c>
      <c r="F35" s="1">
        <f t="shared" si="7"/>
        <v>0.34500000000000003</v>
      </c>
      <c r="G35" s="1">
        <f t="shared" si="8"/>
        <v>1.3800000000000001</v>
      </c>
      <c r="H35" s="1">
        <f t="shared" si="9"/>
        <v>1.3800000000000001</v>
      </c>
      <c r="J35" s="29"/>
      <c r="K35" s="13">
        <f t="shared" si="12"/>
        <v>0.29899999999999999</v>
      </c>
      <c r="L35" s="14">
        <f>IF((K35/(15/60))&gt;L34,K35/(15/60),IF(K35&lt;K34,K35/(15/60),L34))</f>
        <v>1.196</v>
      </c>
      <c r="M35" s="14">
        <f t="shared" si="1"/>
        <v>1.196</v>
      </c>
      <c r="O35" s="26"/>
      <c r="P35" s="12">
        <f t="shared" si="10"/>
        <v>0.41400000000000009</v>
      </c>
      <c r="Q35" s="11">
        <f t="shared" si="5"/>
        <v>0.82800000000000018</v>
      </c>
      <c r="R35" s="11">
        <f t="shared" si="2"/>
        <v>0.82800000000000018</v>
      </c>
    </row>
    <row r="36" spans="1:18" ht="15" customHeight="1" x14ac:dyDescent="0.25">
      <c r="A36" s="1">
        <v>34</v>
      </c>
      <c r="B36" s="4">
        <v>1.4</v>
      </c>
      <c r="C36" s="6">
        <f t="shared" si="6"/>
        <v>2.3E-2</v>
      </c>
      <c r="D36" s="6">
        <f t="shared" si="0"/>
        <v>0.43700000000000011</v>
      </c>
      <c r="F36" s="1">
        <f t="shared" si="7"/>
        <v>0.34500000000000003</v>
      </c>
      <c r="G36" s="1">
        <f t="shared" si="8"/>
        <v>1.3800000000000001</v>
      </c>
      <c r="H36" s="1">
        <f t="shared" si="9"/>
        <v>1.3800000000000001</v>
      </c>
      <c r="J36" s="29"/>
      <c r="K36" s="13">
        <f t="shared" si="12"/>
        <v>0.32200000000000001</v>
      </c>
      <c r="L36" s="14">
        <f>IF((K36/(15/60))&gt;L35,K36/(15/60),IF(K36&lt;K35,K36/(15/60),L35))</f>
        <v>1.288</v>
      </c>
      <c r="M36" s="14">
        <f t="shared" si="1"/>
        <v>1.288</v>
      </c>
      <c r="O36" s="26"/>
      <c r="P36" s="12">
        <f t="shared" si="10"/>
        <v>0.43700000000000011</v>
      </c>
      <c r="Q36" s="11">
        <f t="shared" si="5"/>
        <v>0.87400000000000022</v>
      </c>
      <c r="R36" s="11">
        <f t="shared" si="2"/>
        <v>0.87400000000000022</v>
      </c>
    </row>
    <row r="37" spans="1:18" ht="15" customHeight="1" x14ac:dyDescent="0.25">
      <c r="A37" s="1">
        <v>35</v>
      </c>
      <c r="B37" s="4">
        <v>1.4</v>
      </c>
      <c r="C37" s="6">
        <f t="shared" si="6"/>
        <v>2.3E-2</v>
      </c>
      <c r="D37" s="6">
        <f t="shared" si="0"/>
        <v>0.46000000000000013</v>
      </c>
      <c r="F37" s="1">
        <f t="shared" si="7"/>
        <v>0.34500000000000003</v>
      </c>
      <c r="G37" s="1">
        <f t="shared" si="8"/>
        <v>1.3800000000000001</v>
      </c>
      <c r="H37" s="1">
        <f t="shared" si="9"/>
        <v>1.3800000000000001</v>
      </c>
      <c r="J37" s="29"/>
      <c r="K37" s="13">
        <f t="shared" si="12"/>
        <v>0.34500000000000003</v>
      </c>
      <c r="L37" s="14">
        <f>IF((K37/(15/60))&gt;L36,K37/(15/60),IF(K37&lt;K36,K37/(15/60),L36))</f>
        <v>1.3800000000000001</v>
      </c>
      <c r="M37" s="14">
        <f t="shared" si="1"/>
        <v>1.3800000000000001</v>
      </c>
      <c r="O37" s="26"/>
      <c r="P37" s="12">
        <f t="shared" si="10"/>
        <v>0.46000000000000013</v>
      </c>
      <c r="Q37" s="11">
        <f t="shared" si="5"/>
        <v>0.92000000000000026</v>
      </c>
      <c r="R37" s="11">
        <f t="shared" si="2"/>
        <v>0.92000000000000026</v>
      </c>
    </row>
    <row r="38" spans="1:18" ht="15" customHeight="1" x14ac:dyDescent="0.25">
      <c r="A38" s="1">
        <v>36</v>
      </c>
      <c r="B38" s="4">
        <v>0.8</v>
      </c>
      <c r="C38" s="6">
        <f t="shared" si="6"/>
        <v>1.2999999999999999E-2</v>
      </c>
      <c r="D38" s="6">
        <f t="shared" si="0"/>
        <v>0.47300000000000014</v>
      </c>
      <c r="F38" s="1">
        <f t="shared" si="7"/>
        <v>0.33500000000000002</v>
      </c>
      <c r="G38" s="1">
        <f t="shared" si="8"/>
        <v>1.34</v>
      </c>
      <c r="H38" s="1">
        <f t="shared" si="9"/>
        <v>1.3800000000000001</v>
      </c>
      <c r="J38" s="27">
        <v>5</v>
      </c>
      <c r="K38" s="15">
        <f>C38</f>
        <v>1.2999999999999999E-2</v>
      </c>
      <c r="L38" s="16">
        <f>IF((K38/(15/60))&gt;L37,K38/(15/60),IF(K38&lt;K37,K38/(15/60),L37))</f>
        <v>5.1999999999999998E-2</v>
      </c>
      <c r="M38" s="16">
        <f t="shared" si="1"/>
        <v>1.3800000000000001</v>
      </c>
      <c r="O38" s="27">
        <v>5</v>
      </c>
      <c r="P38" s="15">
        <f>C38</f>
        <v>1.2999999999999999E-2</v>
      </c>
      <c r="Q38" s="15">
        <f t="shared" si="5"/>
        <v>2.5999999999999999E-2</v>
      </c>
      <c r="R38" s="16">
        <f t="shared" si="2"/>
        <v>0.92000000000000026</v>
      </c>
    </row>
    <row r="39" spans="1:18" ht="15" customHeight="1" x14ac:dyDescent="0.25">
      <c r="A39" s="1">
        <v>37</v>
      </c>
      <c r="B39" s="4">
        <v>0.8</v>
      </c>
      <c r="C39" s="6">
        <f t="shared" si="6"/>
        <v>1.2999999999999999E-2</v>
      </c>
      <c r="D39" s="6">
        <f t="shared" si="0"/>
        <v>0.48600000000000015</v>
      </c>
      <c r="F39" s="1">
        <f t="shared" si="7"/>
        <v>0.32500000000000001</v>
      </c>
      <c r="G39" s="1">
        <f t="shared" si="8"/>
        <v>1.3</v>
      </c>
      <c r="H39" s="1">
        <f t="shared" si="9"/>
        <v>1.3800000000000001</v>
      </c>
      <c r="J39" s="27"/>
      <c r="K39" s="15">
        <f>K38+C39</f>
        <v>2.5999999999999999E-2</v>
      </c>
      <c r="L39" s="16">
        <f>IF((K39/(15/60))&gt;L38,K39/(15/60),IF(K39&lt;K38,K39/(15/60),L38))</f>
        <v>0.104</v>
      </c>
      <c r="M39" s="16">
        <f t="shared" si="1"/>
        <v>1.3800000000000001</v>
      </c>
      <c r="O39" s="27"/>
      <c r="P39" s="15">
        <f>P38+C39</f>
        <v>2.5999999999999999E-2</v>
      </c>
      <c r="Q39" s="15">
        <f t="shared" si="5"/>
        <v>5.1999999999999998E-2</v>
      </c>
      <c r="R39" s="16">
        <f t="shared" si="2"/>
        <v>0.92000000000000026</v>
      </c>
    </row>
    <row r="40" spans="1:18" ht="15" customHeight="1" x14ac:dyDescent="0.25">
      <c r="A40" s="1">
        <v>38</v>
      </c>
      <c r="B40" s="4">
        <v>0.8</v>
      </c>
      <c r="C40" s="6">
        <f t="shared" si="6"/>
        <v>1.2999999999999999E-2</v>
      </c>
      <c r="D40" s="6">
        <f t="shared" si="0"/>
        <v>0.49900000000000017</v>
      </c>
      <c r="F40" s="1">
        <f t="shared" si="7"/>
        <v>0.315</v>
      </c>
      <c r="G40" s="1">
        <f t="shared" si="8"/>
        <v>1.26</v>
      </c>
      <c r="H40" s="1">
        <f t="shared" si="9"/>
        <v>1.3800000000000001</v>
      </c>
      <c r="J40" s="27"/>
      <c r="K40" s="15">
        <f t="shared" ref="K40:K52" si="13">K39+C40</f>
        <v>3.9E-2</v>
      </c>
      <c r="L40" s="16">
        <f>IF((K40/(15/60))&gt;L39,K40/(15/60),IF(K40&lt;K39,K40/(15/60),L39))</f>
        <v>0.156</v>
      </c>
      <c r="M40" s="16">
        <f t="shared" si="1"/>
        <v>1.3800000000000001</v>
      </c>
      <c r="O40" s="27"/>
      <c r="P40" s="15">
        <f t="shared" ref="P40:P67" si="14">P39+C40</f>
        <v>3.9E-2</v>
      </c>
      <c r="Q40" s="15">
        <f t="shared" si="5"/>
        <v>7.8E-2</v>
      </c>
      <c r="R40" s="16">
        <f t="shared" si="2"/>
        <v>0.92000000000000026</v>
      </c>
    </row>
    <row r="41" spans="1:18" ht="15" customHeight="1" x14ac:dyDescent="0.25">
      <c r="A41" s="1">
        <v>39</v>
      </c>
      <c r="B41" s="4">
        <v>0.8</v>
      </c>
      <c r="C41" s="6">
        <f t="shared" si="6"/>
        <v>1.2999999999999999E-2</v>
      </c>
      <c r="D41" s="6">
        <f t="shared" si="0"/>
        <v>0.51200000000000012</v>
      </c>
      <c r="F41" s="1">
        <f t="shared" si="7"/>
        <v>0.30499999999999999</v>
      </c>
      <c r="G41" s="1">
        <f t="shared" si="8"/>
        <v>1.22</v>
      </c>
      <c r="H41" s="1">
        <f t="shared" si="9"/>
        <v>1.3800000000000001</v>
      </c>
      <c r="J41" s="27"/>
      <c r="K41" s="15">
        <f t="shared" si="13"/>
        <v>5.1999999999999998E-2</v>
      </c>
      <c r="L41" s="16">
        <f>IF((K41/(15/60))&gt;L40,K41/(15/60),IF(K41&lt;K40,K41/(15/60),L40))</f>
        <v>0.20799999999999999</v>
      </c>
      <c r="M41" s="16">
        <f t="shared" si="1"/>
        <v>1.3800000000000001</v>
      </c>
      <c r="O41" s="27"/>
      <c r="P41" s="15">
        <f t="shared" si="14"/>
        <v>5.1999999999999998E-2</v>
      </c>
      <c r="Q41" s="15">
        <f t="shared" si="5"/>
        <v>0.104</v>
      </c>
      <c r="R41" s="16">
        <f t="shared" si="2"/>
        <v>0.92000000000000026</v>
      </c>
    </row>
    <row r="42" spans="1:18" ht="15" customHeight="1" x14ac:dyDescent="0.25">
      <c r="A42" s="1">
        <v>40</v>
      </c>
      <c r="B42" s="4">
        <v>0.8</v>
      </c>
      <c r="C42" s="6">
        <f t="shared" si="6"/>
        <v>1.2999999999999999E-2</v>
      </c>
      <c r="D42" s="6">
        <f t="shared" si="0"/>
        <v>0.52500000000000013</v>
      </c>
      <c r="F42" s="1">
        <f t="shared" si="7"/>
        <v>0.29499999999999998</v>
      </c>
      <c r="G42" s="1">
        <f t="shared" si="8"/>
        <v>1.18</v>
      </c>
      <c r="H42" s="1">
        <f t="shared" si="9"/>
        <v>1.3800000000000001</v>
      </c>
      <c r="J42" s="27"/>
      <c r="K42" s="15">
        <f t="shared" si="13"/>
        <v>6.5000000000000002E-2</v>
      </c>
      <c r="L42" s="16">
        <f>IF((K42/(15/60))&gt;L41,K42/(15/60),IF(K42&lt;K41,K42/(15/60),L41))</f>
        <v>0.26</v>
      </c>
      <c r="M42" s="16">
        <f t="shared" si="1"/>
        <v>1.3800000000000001</v>
      </c>
      <c r="O42" s="27"/>
      <c r="P42" s="15">
        <f t="shared" si="14"/>
        <v>6.5000000000000002E-2</v>
      </c>
      <c r="Q42" s="15">
        <f t="shared" si="5"/>
        <v>0.13</v>
      </c>
      <c r="R42" s="16">
        <f t="shared" si="2"/>
        <v>0.92000000000000026</v>
      </c>
    </row>
    <row r="43" spans="1:18" ht="15" customHeight="1" x14ac:dyDescent="0.25">
      <c r="A43" s="1">
        <v>41</v>
      </c>
      <c r="B43" s="4">
        <v>0.8</v>
      </c>
      <c r="C43" s="6">
        <f t="shared" si="6"/>
        <v>1.2999999999999999E-2</v>
      </c>
      <c r="D43" s="6">
        <f t="shared" si="0"/>
        <v>0.53800000000000014</v>
      </c>
      <c r="F43" s="1">
        <f t="shared" si="7"/>
        <v>0.28500000000000003</v>
      </c>
      <c r="G43" s="1">
        <f t="shared" si="8"/>
        <v>1.1400000000000001</v>
      </c>
      <c r="H43" s="1">
        <f t="shared" si="9"/>
        <v>1.3800000000000001</v>
      </c>
      <c r="J43" s="27"/>
      <c r="K43" s="15">
        <f t="shared" si="13"/>
        <v>7.8E-2</v>
      </c>
      <c r="L43" s="16">
        <f>IF((K43/(15/60))&gt;L42,K43/(15/60),IF(K43&lt;K42,K43/(15/60),L42))</f>
        <v>0.312</v>
      </c>
      <c r="M43" s="16">
        <f t="shared" si="1"/>
        <v>1.3800000000000001</v>
      </c>
      <c r="O43" s="27"/>
      <c r="P43" s="15">
        <f t="shared" si="14"/>
        <v>7.8E-2</v>
      </c>
      <c r="Q43" s="15">
        <f t="shared" si="5"/>
        <v>0.156</v>
      </c>
      <c r="R43" s="16">
        <f t="shared" si="2"/>
        <v>0.92000000000000026</v>
      </c>
    </row>
    <row r="44" spans="1:18" ht="15" customHeight="1" x14ac:dyDescent="0.25">
      <c r="A44" s="1">
        <v>42</v>
      </c>
      <c r="B44" s="4">
        <v>0.8</v>
      </c>
      <c r="C44" s="6">
        <f t="shared" si="6"/>
        <v>1.2999999999999999E-2</v>
      </c>
      <c r="D44" s="6">
        <f t="shared" si="0"/>
        <v>0.55100000000000016</v>
      </c>
      <c r="F44" s="1">
        <f t="shared" si="7"/>
        <v>0.27500000000000002</v>
      </c>
      <c r="G44" s="1">
        <f t="shared" si="8"/>
        <v>1.1000000000000001</v>
      </c>
      <c r="H44" s="1">
        <f t="shared" si="9"/>
        <v>1.3800000000000001</v>
      </c>
      <c r="J44" s="27"/>
      <c r="K44" s="15">
        <f t="shared" si="13"/>
        <v>9.0999999999999998E-2</v>
      </c>
      <c r="L44" s="16">
        <f>IF((K44/(15/60))&gt;L43,K44/(15/60),IF(K44&lt;K43,K44/(15/60),L43))</f>
        <v>0.36399999999999999</v>
      </c>
      <c r="M44" s="16">
        <f t="shared" si="1"/>
        <v>1.3800000000000001</v>
      </c>
      <c r="O44" s="27"/>
      <c r="P44" s="15">
        <f t="shared" si="14"/>
        <v>9.0999999999999998E-2</v>
      </c>
      <c r="Q44" s="15">
        <f t="shared" si="5"/>
        <v>0.182</v>
      </c>
      <c r="R44" s="16">
        <f t="shared" si="2"/>
        <v>0.92000000000000026</v>
      </c>
    </row>
    <row r="45" spans="1:18" ht="15" customHeight="1" x14ac:dyDescent="0.25">
      <c r="A45" s="1">
        <v>43</v>
      </c>
      <c r="B45" s="4">
        <v>0.8</v>
      </c>
      <c r="C45" s="6">
        <f t="shared" si="6"/>
        <v>1.2999999999999999E-2</v>
      </c>
      <c r="D45" s="6">
        <f t="shared" si="0"/>
        <v>0.56400000000000017</v>
      </c>
      <c r="F45" s="1">
        <f t="shared" si="7"/>
        <v>0.26500000000000007</v>
      </c>
      <c r="G45" s="1">
        <f t="shared" si="8"/>
        <v>1.0600000000000003</v>
      </c>
      <c r="H45" s="1">
        <f t="shared" si="9"/>
        <v>1.3800000000000001</v>
      </c>
      <c r="J45" s="27"/>
      <c r="K45" s="15">
        <f t="shared" si="13"/>
        <v>0.104</v>
      </c>
      <c r="L45" s="16">
        <f>IF((K45/(15/60))&gt;L44,K45/(15/60),IF(K45&lt;K44,K45/(15/60),L44))</f>
        <v>0.41599999999999998</v>
      </c>
      <c r="M45" s="16">
        <f t="shared" si="1"/>
        <v>1.3800000000000001</v>
      </c>
      <c r="O45" s="27"/>
      <c r="P45" s="15">
        <f t="shared" si="14"/>
        <v>0.104</v>
      </c>
      <c r="Q45" s="15">
        <f t="shared" si="5"/>
        <v>0.20799999999999999</v>
      </c>
      <c r="R45" s="16">
        <f t="shared" si="2"/>
        <v>0.92000000000000026</v>
      </c>
    </row>
    <row r="46" spans="1:18" ht="15" customHeight="1" x14ac:dyDescent="0.25">
      <c r="A46" s="1">
        <v>44</v>
      </c>
      <c r="B46" s="4">
        <v>0.8</v>
      </c>
      <c r="C46" s="6">
        <f t="shared" si="6"/>
        <v>1.2999999999999999E-2</v>
      </c>
      <c r="D46" s="6">
        <f t="shared" si="0"/>
        <v>0.57700000000000018</v>
      </c>
      <c r="F46" s="1">
        <f t="shared" si="7"/>
        <v>0.25500000000000006</v>
      </c>
      <c r="G46" s="1">
        <f t="shared" si="8"/>
        <v>1.0200000000000002</v>
      </c>
      <c r="H46" s="1">
        <f t="shared" si="9"/>
        <v>1.3800000000000001</v>
      </c>
      <c r="J46" s="27"/>
      <c r="K46" s="15">
        <f t="shared" si="13"/>
        <v>0.11699999999999999</v>
      </c>
      <c r="L46" s="16">
        <f>IF((K46/(15/60))&gt;L45,K46/(15/60),IF(K46&lt;K45,K46/(15/60),L45))</f>
        <v>0.46799999999999997</v>
      </c>
      <c r="M46" s="16">
        <f t="shared" si="1"/>
        <v>1.3800000000000001</v>
      </c>
      <c r="O46" s="27"/>
      <c r="P46" s="15">
        <f t="shared" si="14"/>
        <v>0.11699999999999999</v>
      </c>
      <c r="Q46" s="15">
        <f t="shared" si="5"/>
        <v>0.23399999999999999</v>
      </c>
      <c r="R46" s="16">
        <f t="shared" si="2"/>
        <v>0.92000000000000026</v>
      </c>
    </row>
    <row r="47" spans="1:18" ht="15" customHeight="1" x14ac:dyDescent="0.25">
      <c r="A47" s="1">
        <v>45</v>
      </c>
      <c r="B47" s="4">
        <v>0.8</v>
      </c>
      <c r="C47" s="6">
        <f t="shared" si="6"/>
        <v>1.2999999999999999E-2</v>
      </c>
      <c r="D47" s="6">
        <f t="shared" si="0"/>
        <v>0.59000000000000019</v>
      </c>
      <c r="F47" s="1">
        <f t="shared" si="7"/>
        <v>0.24500000000000011</v>
      </c>
      <c r="G47" s="1">
        <f t="shared" si="8"/>
        <v>0.98000000000000043</v>
      </c>
      <c r="H47" s="1">
        <f t="shared" si="9"/>
        <v>1.3800000000000001</v>
      </c>
      <c r="J47" s="27"/>
      <c r="K47" s="15">
        <f t="shared" si="13"/>
        <v>0.13</v>
      </c>
      <c r="L47" s="16">
        <f>IF((K47/(15/60))&gt;L46,K47/(15/60),IF(K47&lt;K46,K47/(15/60),L46))</f>
        <v>0.52</v>
      </c>
      <c r="M47" s="16">
        <f t="shared" si="1"/>
        <v>1.3800000000000001</v>
      </c>
      <c r="O47" s="27"/>
      <c r="P47" s="15">
        <f t="shared" si="14"/>
        <v>0.13</v>
      </c>
      <c r="Q47" s="15">
        <f t="shared" si="5"/>
        <v>0.26</v>
      </c>
      <c r="R47" s="16">
        <f t="shared" si="2"/>
        <v>0.92000000000000026</v>
      </c>
    </row>
    <row r="48" spans="1:18" ht="15" customHeight="1" x14ac:dyDescent="0.25">
      <c r="A48" s="1">
        <v>46</v>
      </c>
      <c r="B48" s="4">
        <v>0.8</v>
      </c>
      <c r="C48" s="6">
        <f t="shared" si="6"/>
        <v>1.2999999999999999E-2</v>
      </c>
      <c r="D48" s="6">
        <f t="shared" si="0"/>
        <v>0.6030000000000002</v>
      </c>
      <c r="F48" s="1">
        <f t="shared" si="7"/>
        <v>0.2350000000000001</v>
      </c>
      <c r="G48" s="1">
        <f t="shared" si="8"/>
        <v>0.94000000000000039</v>
      </c>
      <c r="H48" s="1">
        <f t="shared" si="9"/>
        <v>1.3800000000000001</v>
      </c>
      <c r="J48" s="27"/>
      <c r="K48" s="15">
        <f t="shared" si="13"/>
        <v>0.14300000000000002</v>
      </c>
      <c r="L48" s="16">
        <f>IF((K48/(15/60))&gt;L47,K48/(15/60),IF(K48&lt;K47,K48/(15/60),L47))</f>
        <v>0.57200000000000006</v>
      </c>
      <c r="M48" s="16">
        <f t="shared" si="1"/>
        <v>1.3800000000000001</v>
      </c>
      <c r="O48" s="27"/>
      <c r="P48" s="15">
        <f t="shared" si="14"/>
        <v>0.14300000000000002</v>
      </c>
      <c r="Q48" s="15">
        <f t="shared" si="5"/>
        <v>0.28600000000000003</v>
      </c>
      <c r="R48" s="16">
        <f t="shared" si="2"/>
        <v>0.92000000000000026</v>
      </c>
    </row>
    <row r="49" spans="1:18" ht="15" customHeight="1" x14ac:dyDescent="0.25">
      <c r="A49" s="1">
        <v>47</v>
      </c>
      <c r="B49" s="4">
        <v>0.8</v>
      </c>
      <c r="C49" s="6">
        <f t="shared" si="6"/>
        <v>1.2999999999999999E-2</v>
      </c>
      <c r="D49" s="6">
        <f t="shared" si="0"/>
        <v>0.61600000000000021</v>
      </c>
      <c r="F49" s="1">
        <f t="shared" si="7"/>
        <v>0.22500000000000009</v>
      </c>
      <c r="G49" s="1">
        <f t="shared" si="8"/>
        <v>0.90000000000000036</v>
      </c>
      <c r="H49" s="1">
        <f t="shared" si="9"/>
        <v>1.3800000000000001</v>
      </c>
      <c r="J49" s="27"/>
      <c r="K49" s="15">
        <f t="shared" si="13"/>
        <v>0.15600000000000003</v>
      </c>
      <c r="L49" s="16">
        <f>IF((K49/(15/60))&gt;L48,K49/(15/60),IF(K49&lt;K48,K49/(15/60),L48))</f>
        <v>0.62400000000000011</v>
      </c>
      <c r="M49" s="16">
        <f t="shared" si="1"/>
        <v>1.3800000000000001</v>
      </c>
      <c r="O49" s="27"/>
      <c r="P49" s="15">
        <f t="shared" si="14"/>
        <v>0.15600000000000003</v>
      </c>
      <c r="Q49" s="15">
        <f t="shared" si="5"/>
        <v>0.31200000000000006</v>
      </c>
      <c r="R49" s="16">
        <f t="shared" si="2"/>
        <v>0.92000000000000026</v>
      </c>
    </row>
    <row r="50" spans="1:18" ht="15" customHeight="1" x14ac:dyDescent="0.25">
      <c r="A50" s="1">
        <v>48</v>
      </c>
      <c r="B50" s="4">
        <v>0.8</v>
      </c>
      <c r="C50" s="6">
        <f t="shared" ref="C50:C92" si="15">ROUND(B50*(1/60),3)</f>
        <v>1.2999999999999999E-2</v>
      </c>
      <c r="D50" s="6">
        <f t="shared" si="0"/>
        <v>0.62900000000000023</v>
      </c>
      <c r="F50" s="1">
        <f t="shared" si="7"/>
        <v>0.21500000000000005</v>
      </c>
      <c r="G50" s="1">
        <f t="shared" si="8"/>
        <v>0.86000000000000021</v>
      </c>
      <c r="H50" s="1">
        <f t="shared" si="9"/>
        <v>1.3800000000000001</v>
      </c>
      <c r="J50" s="27"/>
      <c r="K50" s="15">
        <f t="shared" si="13"/>
        <v>0.16900000000000004</v>
      </c>
      <c r="L50" s="16">
        <f>IF((K50/(15/60))&gt;L49,K50/(15/60),IF(K50&lt;K49,K50/(15/60),L49))</f>
        <v>0.67600000000000016</v>
      </c>
      <c r="M50" s="16">
        <f t="shared" si="1"/>
        <v>1.3800000000000001</v>
      </c>
      <c r="O50" s="27"/>
      <c r="P50" s="15">
        <f t="shared" si="14"/>
        <v>0.16900000000000004</v>
      </c>
      <c r="Q50" s="15">
        <f t="shared" si="5"/>
        <v>0.33800000000000008</v>
      </c>
      <c r="R50" s="16">
        <f t="shared" si="2"/>
        <v>0.92000000000000026</v>
      </c>
    </row>
    <row r="51" spans="1:18" ht="15" customHeight="1" x14ac:dyDescent="0.25">
      <c r="A51" s="1">
        <v>49</v>
      </c>
      <c r="B51" s="4">
        <v>0.8</v>
      </c>
      <c r="C51" s="6">
        <f t="shared" si="15"/>
        <v>1.2999999999999999E-2</v>
      </c>
      <c r="D51" s="6">
        <f t="shared" si="0"/>
        <v>0.64200000000000024</v>
      </c>
      <c r="F51" s="1">
        <f t="shared" si="7"/>
        <v>0.20500000000000007</v>
      </c>
      <c r="G51" s="1">
        <f t="shared" si="8"/>
        <v>0.82000000000000028</v>
      </c>
      <c r="H51" s="1">
        <f t="shared" si="9"/>
        <v>1.3800000000000001</v>
      </c>
      <c r="J51" s="27"/>
      <c r="K51" s="15">
        <f t="shared" si="13"/>
        <v>0.18200000000000005</v>
      </c>
      <c r="L51" s="16">
        <f>IF((K51/(15/60))&gt;L50,K51/(15/60),IF(K51&lt;K50,K51/(15/60),L50))</f>
        <v>0.7280000000000002</v>
      </c>
      <c r="M51" s="16">
        <f t="shared" si="1"/>
        <v>1.3800000000000001</v>
      </c>
      <c r="O51" s="27"/>
      <c r="P51" s="15">
        <f t="shared" si="14"/>
        <v>0.18200000000000005</v>
      </c>
      <c r="Q51" s="15">
        <f t="shared" si="5"/>
        <v>0.3640000000000001</v>
      </c>
      <c r="R51" s="16">
        <f t="shared" si="2"/>
        <v>0.92000000000000026</v>
      </c>
    </row>
    <row r="52" spans="1:18" ht="15" customHeight="1" x14ac:dyDescent="0.25">
      <c r="A52" s="1">
        <v>50</v>
      </c>
      <c r="B52" s="4">
        <v>0.8</v>
      </c>
      <c r="C52" s="6">
        <f t="shared" si="15"/>
        <v>1.2999999999999999E-2</v>
      </c>
      <c r="D52" s="6">
        <f t="shared" si="0"/>
        <v>0.65500000000000025</v>
      </c>
      <c r="F52" s="1">
        <f t="shared" si="7"/>
        <v>0.19500000000000006</v>
      </c>
      <c r="G52" s="1">
        <f t="shared" si="8"/>
        <v>0.78000000000000025</v>
      </c>
      <c r="H52" s="1">
        <f t="shared" si="9"/>
        <v>1.3800000000000001</v>
      </c>
      <c r="J52" s="27"/>
      <c r="K52" s="15">
        <f t="shared" si="13"/>
        <v>0.19500000000000006</v>
      </c>
      <c r="L52" s="16">
        <f>IF((K52/(15/60))&gt;L51,K52/(15/60),IF(K52&lt;K51,K52/(15/60),L51))</f>
        <v>0.78000000000000025</v>
      </c>
      <c r="M52" s="16">
        <f t="shared" si="1"/>
        <v>1.3800000000000001</v>
      </c>
      <c r="O52" s="27"/>
      <c r="P52" s="15">
        <f t="shared" si="14"/>
        <v>0.19500000000000006</v>
      </c>
      <c r="Q52" s="15">
        <f t="shared" si="5"/>
        <v>0.39000000000000012</v>
      </c>
      <c r="R52" s="16">
        <f t="shared" si="2"/>
        <v>0.92000000000000026</v>
      </c>
    </row>
    <row r="53" spans="1:18" ht="15" customHeight="1" x14ac:dyDescent="0.25">
      <c r="A53" s="1">
        <v>51</v>
      </c>
      <c r="B53" s="4">
        <v>1.65</v>
      </c>
      <c r="C53" s="6">
        <f t="shared" si="15"/>
        <v>2.8000000000000001E-2</v>
      </c>
      <c r="D53" s="6">
        <f t="shared" si="0"/>
        <v>0.68300000000000027</v>
      </c>
      <c r="F53" s="1">
        <f t="shared" si="7"/>
        <v>0.21000000000000005</v>
      </c>
      <c r="G53" s="1">
        <f t="shared" si="8"/>
        <v>0.84000000000000019</v>
      </c>
      <c r="H53" s="1">
        <f t="shared" si="9"/>
        <v>1.3800000000000001</v>
      </c>
      <c r="J53" s="30">
        <v>5</v>
      </c>
      <c r="K53" s="17">
        <f>C53</f>
        <v>2.8000000000000001E-2</v>
      </c>
      <c r="L53" s="18">
        <f>IF((K53/(15/60))&gt;L52,K53/(15/60),IF(K53&lt;K52,K53/(15/60),L52))</f>
        <v>0.112</v>
      </c>
      <c r="M53" s="18">
        <f t="shared" si="1"/>
        <v>1.3800000000000001</v>
      </c>
      <c r="O53" s="27"/>
      <c r="P53" s="15">
        <f t="shared" si="14"/>
        <v>0.22300000000000006</v>
      </c>
      <c r="Q53" s="15">
        <f t="shared" si="5"/>
        <v>0.44600000000000012</v>
      </c>
      <c r="R53" s="16">
        <f t="shared" si="2"/>
        <v>0.92000000000000026</v>
      </c>
    </row>
    <row r="54" spans="1:18" ht="15" customHeight="1" x14ac:dyDescent="0.25">
      <c r="A54" s="1">
        <v>52</v>
      </c>
      <c r="B54" s="4">
        <v>1.65</v>
      </c>
      <c r="C54" s="6">
        <f t="shared" si="15"/>
        <v>2.8000000000000001E-2</v>
      </c>
      <c r="D54" s="6">
        <f t="shared" si="0"/>
        <v>0.7110000000000003</v>
      </c>
      <c r="F54" s="1">
        <f t="shared" si="7"/>
        <v>0.22500000000000003</v>
      </c>
      <c r="G54" s="1">
        <f t="shared" si="8"/>
        <v>0.90000000000000013</v>
      </c>
      <c r="H54" s="1">
        <f t="shared" si="9"/>
        <v>1.3800000000000001</v>
      </c>
      <c r="J54" s="30"/>
      <c r="K54" s="17">
        <f>K53+C54</f>
        <v>5.6000000000000001E-2</v>
      </c>
      <c r="L54" s="18">
        <f>IF((K54/(15/60))&gt;L53,K54/(15/60),IF(K54&lt;K53,K54/(15/60),L53))</f>
        <v>0.224</v>
      </c>
      <c r="M54" s="18">
        <f t="shared" si="1"/>
        <v>1.3800000000000001</v>
      </c>
      <c r="O54" s="27"/>
      <c r="P54" s="15">
        <f t="shared" si="14"/>
        <v>0.25100000000000006</v>
      </c>
      <c r="Q54" s="15">
        <f t="shared" si="5"/>
        <v>0.50200000000000011</v>
      </c>
      <c r="R54" s="16">
        <f t="shared" si="2"/>
        <v>0.92000000000000026</v>
      </c>
    </row>
    <row r="55" spans="1:18" ht="15" customHeight="1" x14ac:dyDescent="0.25">
      <c r="A55" s="1">
        <v>53</v>
      </c>
      <c r="B55" s="4">
        <v>1.65</v>
      </c>
      <c r="C55" s="6">
        <f t="shared" si="15"/>
        <v>2.8000000000000001E-2</v>
      </c>
      <c r="D55" s="6">
        <f t="shared" si="0"/>
        <v>0.73900000000000032</v>
      </c>
      <c r="F55" s="1">
        <f t="shared" si="7"/>
        <v>0.24000000000000002</v>
      </c>
      <c r="G55" s="1">
        <f t="shared" si="8"/>
        <v>0.96000000000000008</v>
      </c>
      <c r="H55" s="1">
        <f t="shared" si="9"/>
        <v>1.3800000000000001</v>
      </c>
      <c r="J55" s="30"/>
      <c r="K55" s="17">
        <f t="shared" ref="K55:K67" si="16">K54+C55</f>
        <v>8.4000000000000005E-2</v>
      </c>
      <c r="L55" s="18">
        <f>IF((K55/(15/60))&gt;L54,K55/(15/60),IF(K55&lt;K54,K55/(15/60),L54))</f>
        <v>0.33600000000000002</v>
      </c>
      <c r="M55" s="18">
        <f t="shared" si="1"/>
        <v>1.3800000000000001</v>
      </c>
      <c r="O55" s="27"/>
      <c r="P55" s="15">
        <f t="shared" si="14"/>
        <v>0.27900000000000008</v>
      </c>
      <c r="Q55" s="15">
        <f t="shared" si="5"/>
        <v>0.55800000000000016</v>
      </c>
      <c r="R55" s="16">
        <f t="shared" si="2"/>
        <v>0.92000000000000026</v>
      </c>
    </row>
    <row r="56" spans="1:18" ht="15" customHeight="1" x14ac:dyDescent="0.25">
      <c r="A56" s="1">
        <v>54</v>
      </c>
      <c r="B56" s="4">
        <v>1.65</v>
      </c>
      <c r="C56" s="6">
        <f t="shared" si="15"/>
        <v>2.8000000000000001E-2</v>
      </c>
      <c r="D56" s="6">
        <f t="shared" si="0"/>
        <v>0.76700000000000035</v>
      </c>
      <c r="F56" s="1">
        <f t="shared" si="7"/>
        <v>0.255</v>
      </c>
      <c r="G56" s="1">
        <f t="shared" si="8"/>
        <v>1.02</v>
      </c>
      <c r="H56" s="1">
        <f t="shared" si="9"/>
        <v>1.3800000000000001</v>
      </c>
      <c r="J56" s="30"/>
      <c r="K56" s="17">
        <f t="shared" si="16"/>
        <v>0.112</v>
      </c>
      <c r="L56" s="18">
        <f>IF((K56/(15/60))&gt;L55,K56/(15/60),IF(K56&lt;K55,K56/(15/60),L55))</f>
        <v>0.44800000000000001</v>
      </c>
      <c r="M56" s="18">
        <f t="shared" si="1"/>
        <v>1.3800000000000001</v>
      </c>
      <c r="O56" s="27"/>
      <c r="P56" s="15">
        <f t="shared" si="14"/>
        <v>0.30700000000000011</v>
      </c>
      <c r="Q56" s="15">
        <f t="shared" si="5"/>
        <v>0.61400000000000021</v>
      </c>
      <c r="R56" s="16">
        <f t="shared" si="2"/>
        <v>0.92000000000000026</v>
      </c>
    </row>
    <row r="57" spans="1:18" ht="15" customHeight="1" x14ac:dyDescent="0.25">
      <c r="A57" s="1">
        <v>55</v>
      </c>
      <c r="B57" s="4">
        <v>1.65</v>
      </c>
      <c r="C57" s="6">
        <f t="shared" si="15"/>
        <v>2.8000000000000001E-2</v>
      </c>
      <c r="D57" s="6">
        <f t="shared" si="0"/>
        <v>0.79500000000000037</v>
      </c>
      <c r="F57" s="1">
        <f t="shared" si="7"/>
        <v>0.27</v>
      </c>
      <c r="G57" s="1">
        <f t="shared" si="8"/>
        <v>1.08</v>
      </c>
      <c r="H57" s="1">
        <f t="shared" si="9"/>
        <v>1.3800000000000001</v>
      </c>
      <c r="J57" s="30"/>
      <c r="K57" s="17">
        <f t="shared" si="16"/>
        <v>0.14000000000000001</v>
      </c>
      <c r="L57" s="18">
        <f>IF((K57/(15/60))&gt;L56,K57/(15/60),IF(K57&lt;K56,K57/(15/60),L56))</f>
        <v>0.56000000000000005</v>
      </c>
      <c r="M57" s="18">
        <f t="shared" si="1"/>
        <v>1.3800000000000001</v>
      </c>
      <c r="O57" s="27"/>
      <c r="P57" s="15">
        <f t="shared" si="14"/>
        <v>0.33500000000000013</v>
      </c>
      <c r="Q57" s="15">
        <f t="shared" si="5"/>
        <v>0.67000000000000026</v>
      </c>
      <c r="R57" s="16">
        <f t="shared" si="2"/>
        <v>0.92000000000000026</v>
      </c>
    </row>
    <row r="58" spans="1:18" ht="15" customHeight="1" x14ac:dyDescent="0.25">
      <c r="A58" s="1">
        <v>56</v>
      </c>
      <c r="B58" s="4">
        <v>1.65</v>
      </c>
      <c r="C58" s="6">
        <f t="shared" si="15"/>
        <v>2.8000000000000001E-2</v>
      </c>
      <c r="D58" s="6">
        <f t="shared" si="0"/>
        <v>0.8230000000000004</v>
      </c>
      <c r="F58" s="1">
        <f t="shared" si="7"/>
        <v>0.28500000000000003</v>
      </c>
      <c r="G58" s="1">
        <f t="shared" si="8"/>
        <v>1.1400000000000001</v>
      </c>
      <c r="H58" s="1">
        <f t="shared" si="9"/>
        <v>1.3800000000000001</v>
      </c>
      <c r="J58" s="30"/>
      <c r="K58" s="17">
        <f t="shared" si="16"/>
        <v>0.16800000000000001</v>
      </c>
      <c r="L58" s="18">
        <f>IF((K58/(15/60))&gt;L57,K58/(15/60),IF(K58&lt;K57,K58/(15/60),L57))</f>
        <v>0.67200000000000004</v>
      </c>
      <c r="M58" s="18">
        <f t="shared" si="1"/>
        <v>1.3800000000000001</v>
      </c>
      <c r="O58" s="27"/>
      <c r="P58" s="15">
        <f t="shared" si="14"/>
        <v>0.36300000000000016</v>
      </c>
      <c r="Q58" s="15">
        <f t="shared" si="5"/>
        <v>0.72600000000000031</v>
      </c>
      <c r="R58" s="16">
        <f t="shared" si="2"/>
        <v>0.92000000000000026</v>
      </c>
    </row>
    <row r="59" spans="1:18" ht="15" customHeight="1" x14ac:dyDescent="0.25">
      <c r="A59" s="1">
        <v>57</v>
      </c>
      <c r="B59" s="4">
        <v>1.65</v>
      </c>
      <c r="C59" s="6">
        <f t="shared" si="15"/>
        <v>2.8000000000000001E-2</v>
      </c>
      <c r="D59" s="6">
        <f t="shared" si="0"/>
        <v>0.85100000000000042</v>
      </c>
      <c r="F59" s="1">
        <f t="shared" si="7"/>
        <v>0.30000000000000004</v>
      </c>
      <c r="G59" s="1">
        <f t="shared" si="8"/>
        <v>1.2000000000000002</v>
      </c>
      <c r="H59" s="1">
        <f t="shared" si="9"/>
        <v>1.3800000000000001</v>
      </c>
      <c r="J59" s="30"/>
      <c r="K59" s="17">
        <f t="shared" si="16"/>
        <v>0.19600000000000001</v>
      </c>
      <c r="L59" s="18">
        <f>IF((K59/(15/60))&gt;L58,K59/(15/60),IF(K59&lt;K58,K59/(15/60),L58))</f>
        <v>0.78400000000000003</v>
      </c>
      <c r="M59" s="18">
        <f t="shared" si="1"/>
        <v>1.3800000000000001</v>
      </c>
      <c r="O59" s="27"/>
      <c r="P59" s="15">
        <f t="shared" si="14"/>
        <v>0.39100000000000018</v>
      </c>
      <c r="Q59" s="15">
        <f t="shared" si="5"/>
        <v>0.78200000000000036</v>
      </c>
      <c r="R59" s="16">
        <f t="shared" si="2"/>
        <v>0.92000000000000026</v>
      </c>
    </row>
    <row r="60" spans="1:18" ht="15" customHeight="1" x14ac:dyDescent="0.25">
      <c r="A60" s="1">
        <v>58</v>
      </c>
      <c r="B60" s="4">
        <v>1.65</v>
      </c>
      <c r="C60" s="6">
        <f t="shared" si="15"/>
        <v>2.8000000000000001E-2</v>
      </c>
      <c r="D60" s="6">
        <f t="shared" si="0"/>
        <v>0.87900000000000045</v>
      </c>
      <c r="F60" s="1">
        <f t="shared" si="7"/>
        <v>0.31500000000000006</v>
      </c>
      <c r="G60" s="1">
        <f t="shared" si="8"/>
        <v>1.2600000000000002</v>
      </c>
      <c r="H60" s="1">
        <f t="shared" si="9"/>
        <v>1.3800000000000001</v>
      </c>
      <c r="J60" s="30"/>
      <c r="K60" s="17">
        <f t="shared" si="16"/>
        <v>0.224</v>
      </c>
      <c r="L60" s="18">
        <f>IF((K60/(15/60))&gt;L59,K60/(15/60),IF(K60&lt;K59,K60/(15/60),L59))</f>
        <v>0.89600000000000002</v>
      </c>
      <c r="M60" s="18">
        <f t="shared" si="1"/>
        <v>1.3800000000000001</v>
      </c>
      <c r="O60" s="27"/>
      <c r="P60" s="15">
        <f t="shared" si="14"/>
        <v>0.41900000000000021</v>
      </c>
      <c r="Q60" s="15">
        <f t="shared" si="5"/>
        <v>0.83800000000000041</v>
      </c>
      <c r="R60" s="16">
        <f t="shared" si="2"/>
        <v>0.92000000000000026</v>
      </c>
    </row>
    <row r="61" spans="1:18" ht="15" customHeight="1" x14ac:dyDescent="0.25">
      <c r="A61" s="1">
        <v>59</v>
      </c>
      <c r="B61" s="4">
        <v>1.65</v>
      </c>
      <c r="C61" s="6">
        <f t="shared" si="15"/>
        <v>2.8000000000000001E-2</v>
      </c>
      <c r="D61" s="6">
        <f t="shared" si="0"/>
        <v>0.90700000000000047</v>
      </c>
      <c r="F61" s="1">
        <f t="shared" si="7"/>
        <v>0.33000000000000007</v>
      </c>
      <c r="G61" s="1">
        <f t="shared" si="8"/>
        <v>1.3200000000000003</v>
      </c>
      <c r="H61" s="1">
        <f t="shared" si="9"/>
        <v>1.3800000000000001</v>
      </c>
      <c r="J61" s="30"/>
      <c r="K61" s="17">
        <f t="shared" si="16"/>
        <v>0.252</v>
      </c>
      <c r="L61" s="18">
        <f>IF((K61/(15/60))&gt;L60,K61/(15/60),IF(K61&lt;K60,K61/(15/60),L60))</f>
        <v>1.008</v>
      </c>
      <c r="M61" s="18">
        <f t="shared" si="1"/>
        <v>1.3800000000000001</v>
      </c>
      <c r="O61" s="27"/>
      <c r="P61" s="15">
        <f t="shared" si="14"/>
        <v>0.44700000000000023</v>
      </c>
      <c r="Q61" s="15">
        <f t="shared" si="5"/>
        <v>0.89400000000000046</v>
      </c>
      <c r="R61" s="16">
        <f t="shared" si="2"/>
        <v>0.92000000000000026</v>
      </c>
    </row>
    <row r="62" spans="1:18" ht="15" customHeight="1" x14ac:dyDescent="0.25">
      <c r="A62" s="1">
        <v>60</v>
      </c>
      <c r="B62" s="4">
        <v>1.65</v>
      </c>
      <c r="C62" s="6">
        <f t="shared" si="15"/>
        <v>2.8000000000000001E-2</v>
      </c>
      <c r="D62" s="6">
        <f t="shared" si="0"/>
        <v>0.9350000000000005</v>
      </c>
      <c r="F62" s="1">
        <f t="shared" si="7"/>
        <v>0.34500000000000008</v>
      </c>
      <c r="G62" s="1">
        <f t="shared" si="8"/>
        <v>1.3800000000000003</v>
      </c>
      <c r="H62" s="1">
        <f t="shared" si="9"/>
        <v>1.3800000000000001</v>
      </c>
      <c r="J62" s="30"/>
      <c r="K62" s="17">
        <f t="shared" si="16"/>
        <v>0.28000000000000003</v>
      </c>
      <c r="L62" s="18">
        <f>IF((K62/(15/60))&gt;L61,K62/(15/60),IF(K62&lt;K61,K62/(15/60),L61))</f>
        <v>1.1200000000000001</v>
      </c>
      <c r="M62" s="18">
        <f t="shared" si="1"/>
        <v>1.3800000000000001</v>
      </c>
      <c r="O62" s="27"/>
      <c r="P62" s="15">
        <f t="shared" si="14"/>
        <v>0.47500000000000026</v>
      </c>
      <c r="Q62" s="15">
        <f t="shared" si="5"/>
        <v>0.95000000000000051</v>
      </c>
      <c r="R62" s="16">
        <f t="shared" si="2"/>
        <v>0.95000000000000051</v>
      </c>
    </row>
    <row r="63" spans="1:18" ht="15" customHeight="1" x14ac:dyDescent="0.25">
      <c r="A63" s="1">
        <v>61</v>
      </c>
      <c r="B63" s="4">
        <f>4*2.15</f>
        <v>8.6</v>
      </c>
      <c r="C63" s="6">
        <f t="shared" si="15"/>
        <v>0.14299999999999999</v>
      </c>
      <c r="D63" s="6">
        <f t="shared" si="0"/>
        <v>1.0780000000000005</v>
      </c>
      <c r="F63" s="1">
        <f t="shared" si="7"/>
        <v>0.47500000000000009</v>
      </c>
      <c r="G63" s="1">
        <f t="shared" si="8"/>
        <v>1.9000000000000004</v>
      </c>
      <c r="H63" s="1">
        <f t="shared" si="9"/>
        <v>1.9000000000000004</v>
      </c>
      <c r="J63" s="30"/>
      <c r="K63" s="17">
        <f t="shared" si="16"/>
        <v>0.42300000000000004</v>
      </c>
      <c r="L63" s="18">
        <f>IF((K63/(15/60))&gt;L62,K63/(15/60),IF(K63&lt;K62,K63/(15/60),L62))</f>
        <v>1.6920000000000002</v>
      </c>
      <c r="M63" s="18">
        <f t="shared" si="1"/>
        <v>1.6920000000000002</v>
      </c>
      <c r="O63" s="27"/>
      <c r="P63" s="15">
        <f t="shared" si="14"/>
        <v>0.61800000000000022</v>
      </c>
      <c r="Q63" s="15">
        <f t="shared" si="5"/>
        <v>1.2360000000000004</v>
      </c>
      <c r="R63" s="16">
        <f t="shared" si="2"/>
        <v>1.2360000000000004</v>
      </c>
    </row>
    <row r="64" spans="1:18" ht="15" customHeight="1" x14ac:dyDescent="0.25">
      <c r="A64" s="1">
        <v>62</v>
      </c>
      <c r="B64" s="4">
        <f t="shared" ref="B64:B67" si="17">4*2.15</f>
        <v>8.6</v>
      </c>
      <c r="C64" s="6">
        <f t="shared" si="15"/>
        <v>0.14299999999999999</v>
      </c>
      <c r="D64" s="6">
        <f t="shared" si="0"/>
        <v>1.2210000000000005</v>
      </c>
      <c r="F64" s="1">
        <f t="shared" si="7"/>
        <v>0.60500000000000009</v>
      </c>
      <c r="G64" s="1">
        <f t="shared" si="8"/>
        <v>2.4200000000000004</v>
      </c>
      <c r="H64" s="1">
        <f t="shared" si="9"/>
        <v>2.4200000000000004</v>
      </c>
      <c r="J64" s="30"/>
      <c r="K64" s="17">
        <f t="shared" si="16"/>
        <v>0.56600000000000006</v>
      </c>
      <c r="L64" s="18">
        <f>IF((K64/(15/60))&gt;L63,K64/(15/60),IF(K64&lt;K63,K64/(15/60),L63))</f>
        <v>2.2640000000000002</v>
      </c>
      <c r="M64" s="18">
        <f t="shared" si="1"/>
        <v>2.2640000000000002</v>
      </c>
      <c r="O64" s="27"/>
      <c r="P64" s="15">
        <f t="shared" si="14"/>
        <v>0.76100000000000023</v>
      </c>
      <c r="Q64" s="15">
        <f t="shared" si="5"/>
        <v>1.5220000000000005</v>
      </c>
      <c r="R64" s="16">
        <f t="shared" si="2"/>
        <v>1.5220000000000005</v>
      </c>
    </row>
    <row r="65" spans="1:18" ht="15" customHeight="1" x14ac:dyDescent="0.25">
      <c r="A65" s="1">
        <v>63</v>
      </c>
      <c r="B65" s="4">
        <f t="shared" si="17"/>
        <v>8.6</v>
      </c>
      <c r="C65" s="6">
        <f t="shared" si="15"/>
        <v>0.14299999999999999</v>
      </c>
      <c r="D65" s="6">
        <f t="shared" si="0"/>
        <v>1.3640000000000005</v>
      </c>
      <c r="F65" s="1">
        <f t="shared" si="7"/>
        <v>0.7350000000000001</v>
      </c>
      <c r="G65" s="1">
        <f t="shared" si="8"/>
        <v>2.9400000000000004</v>
      </c>
      <c r="H65" s="1">
        <f t="shared" si="9"/>
        <v>2.9400000000000004</v>
      </c>
      <c r="J65" s="30"/>
      <c r="K65" s="17">
        <f t="shared" si="16"/>
        <v>0.70900000000000007</v>
      </c>
      <c r="L65" s="18">
        <f>IF((K65/(15/60))&gt;L64,K65/(15/60),IF(K65&lt;K64,K65/(15/60),L64))</f>
        <v>2.8360000000000003</v>
      </c>
      <c r="M65" s="18">
        <f t="shared" si="1"/>
        <v>2.8360000000000003</v>
      </c>
      <c r="O65" s="27"/>
      <c r="P65" s="15">
        <f t="shared" si="14"/>
        <v>0.90400000000000025</v>
      </c>
      <c r="Q65" s="15">
        <f t="shared" si="5"/>
        <v>1.8080000000000005</v>
      </c>
      <c r="R65" s="16">
        <f t="shared" si="2"/>
        <v>1.8080000000000005</v>
      </c>
    </row>
    <row r="66" spans="1:18" ht="15" customHeight="1" x14ac:dyDescent="0.25">
      <c r="A66" s="1">
        <v>64</v>
      </c>
      <c r="B66" s="4">
        <f t="shared" si="17"/>
        <v>8.6</v>
      </c>
      <c r="C66" s="6">
        <f t="shared" si="15"/>
        <v>0.14299999999999999</v>
      </c>
      <c r="D66" s="6">
        <f t="shared" si="0"/>
        <v>1.5070000000000006</v>
      </c>
      <c r="F66" s="1">
        <f t="shared" si="7"/>
        <v>0.8650000000000001</v>
      </c>
      <c r="G66" s="1">
        <f t="shared" si="8"/>
        <v>3.4600000000000004</v>
      </c>
      <c r="H66" s="1">
        <f t="shared" si="9"/>
        <v>3.4600000000000004</v>
      </c>
      <c r="J66" s="30"/>
      <c r="K66" s="17">
        <f t="shared" si="16"/>
        <v>0.85200000000000009</v>
      </c>
      <c r="L66" s="18">
        <f>IF((K66/(15/60))&gt;L65,K66/(15/60),IF(K66&lt;K65,K66/(15/60),L65))</f>
        <v>3.4080000000000004</v>
      </c>
      <c r="M66" s="18">
        <f t="shared" si="1"/>
        <v>3.4080000000000004</v>
      </c>
      <c r="O66" s="27"/>
      <c r="P66" s="15">
        <f t="shared" si="14"/>
        <v>1.0470000000000002</v>
      </c>
      <c r="Q66" s="15">
        <f t="shared" si="5"/>
        <v>2.0940000000000003</v>
      </c>
      <c r="R66" s="16">
        <f t="shared" si="2"/>
        <v>2.0940000000000003</v>
      </c>
    </row>
    <row r="67" spans="1:18" ht="15" customHeight="1" x14ac:dyDescent="0.25">
      <c r="A67" s="1">
        <v>65</v>
      </c>
      <c r="B67" s="4">
        <f t="shared" si="17"/>
        <v>8.6</v>
      </c>
      <c r="C67" s="6">
        <f t="shared" si="15"/>
        <v>0.14299999999999999</v>
      </c>
      <c r="D67" s="6">
        <f t="shared" si="0"/>
        <v>1.6500000000000006</v>
      </c>
      <c r="F67" s="1">
        <f t="shared" si="7"/>
        <v>0.99500000000000011</v>
      </c>
      <c r="G67" s="1">
        <f t="shared" si="8"/>
        <v>3.9800000000000004</v>
      </c>
      <c r="H67" s="1">
        <f t="shared" si="9"/>
        <v>3.9800000000000004</v>
      </c>
      <c r="J67" s="30"/>
      <c r="K67" s="17">
        <f t="shared" si="16"/>
        <v>0.99500000000000011</v>
      </c>
      <c r="L67" s="18">
        <f>IF((K67/(15/60))&gt;L66,K67/(15/60),IF(K67&lt;K66,K67/(15/60),L66))</f>
        <v>3.9800000000000004</v>
      </c>
      <c r="M67" s="18">
        <f t="shared" si="1"/>
        <v>3.9800000000000004</v>
      </c>
      <c r="O67" s="27"/>
      <c r="P67" s="15">
        <f t="shared" si="14"/>
        <v>1.1900000000000002</v>
      </c>
      <c r="Q67" s="15">
        <f t="shared" si="5"/>
        <v>2.3800000000000003</v>
      </c>
      <c r="R67" s="16">
        <f t="shared" si="2"/>
        <v>2.3800000000000003</v>
      </c>
    </row>
    <row r="68" spans="1:18" ht="15" customHeight="1" x14ac:dyDescent="0.25">
      <c r="A68" s="1">
        <v>66</v>
      </c>
      <c r="B68" s="4">
        <v>0</v>
      </c>
      <c r="C68" s="6">
        <f t="shared" si="15"/>
        <v>0</v>
      </c>
      <c r="D68" s="6">
        <f t="shared" si="0"/>
        <v>1.6500000000000006</v>
      </c>
      <c r="F68" s="1">
        <f t="shared" si="7"/>
        <v>0.96700000000000008</v>
      </c>
      <c r="G68" s="1">
        <f t="shared" si="8"/>
        <v>3.8680000000000003</v>
      </c>
      <c r="H68" s="1">
        <f t="shared" si="9"/>
        <v>3.9800000000000004</v>
      </c>
      <c r="J68" s="28">
        <v>5</v>
      </c>
      <c r="K68" s="10">
        <f>C68</f>
        <v>0</v>
      </c>
      <c r="L68" s="9">
        <f>IF((K68/(15/60))&gt;L67,K68/(15/60),IF(K68&lt;K67,K68/(15/60),L67))</f>
        <v>0</v>
      </c>
      <c r="M68" s="9">
        <f t="shared" si="1"/>
        <v>3.9800000000000004</v>
      </c>
      <c r="O68" s="28">
        <v>5</v>
      </c>
      <c r="P68" s="10">
        <f>C68</f>
        <v>0</v>
      </c>
      <c r="Q68" s="10">
        <f t="shared" si="5"/>
        <v>0</v>
      </c>
      <c r="R68" s="9">
        <f t="shared" si="2"/>
        <v>2.3800000000000003</v>
      </c>
    </row>
    <row r="69" spans="1:18" ht="15" customHeight="1" x14ac:dyDescent="0.25">
      <c r="A69" s="1">
        <v>67</v>
      </c>
      <c r="B69" s="4">
        <v>0</v>
      </c>
      <c r="C69" s="6">
        <f t="shared" si="15"/>
        <v>0</v>
      </c>
      <c r="D69" s="6">
        <f t="shared" ref="D69:D92" si="18">D68+C69</f>
        <v>1.6500000000000006</v>
      </c>
      <c r="F69" s="1">
        <f t="shared" si="7"/>
        <v>0.93900000000000006</v>
      </c>
      <c r="G69" s="1">
        <f t="shared" si="8"/>
        <v>3.7560000000000002</v>
      </c>
      <c r="H69" s="1">
        <f t="shared" si="9"/>
        <v>3.9800000000000004</v>
      </c>
      <c r="J69" s="28"/>
      <c r="K69" s="10">
        <f>K68+C69</f>
        <v>0</v>
      </c>
      <c r="L69" s="9">
        <f>IF((K69/(15/60))&gt;L68,K69/(15/60),IF(K69&lt;K68,K69/(15/60),L68))</f>
        <v>0</v>
      </c>
      <c r="M69" s="9">
        <f t="shared" ref="M69:M97" si="19">IF(L69&gt;M68,L69,M68)</f>
        <v>3.9800000000000004</v>
      </c>
      <c r="O69" s="28"/>
      <c r="P69" s="10">
        <f>P68+C69</f>
        <v>0</v>
      </c>
      <c r="Q69" s="10">
        <f t="shared" si="5"/>
        <v>0</v>
      </c>
      <c r="R69" s="9">
        <f t="shared" ref="R69:R97" si="20">IF(Q69&gt;R68,Q69,R68)</f>
        <v>2.3800000000000003</v>
      </c>
    </row>
    <row r="70" spans="1:18" ht="15" customHeight="1" x14ac:dyDescent="0.25">
      <c r="A70" s="1">
        <v>68</v>
      </c>
      <c r="B70" s="4">
        <v>0</v>
      </c>
      <c r="C70" s="6">
        <f t="shared" si="15"/>
        <v>0</v>
      </c>
      <c r="D70" s="6">
        <f t="shared" si="18"/>
        <v>1.6500000000000006</v>
      </c>
      <c r="F70" s="1">
        <f t="shared" si="7"/>
        <v>0.91100000000000003</v>
      </c>
      <c r="G70" s="1">
        <f t="shared" si="8"/>
        <v>3.6440000000000001</v>
      </c>
      <c r="H70" s="1">
        <f t="shared" si="9"/>
        <v>3.9800000000000004</v>
      </c>
      <c r="J70" s="28"/>
      <c r="K70" s="10">
        <f t="shared" ref="K70:K82" si="21">K69+C70</f>
        <v>0</v>
      </c>
      <c r="L70" s="9">
        <f>IF((K70/(15/60))&gt;L69,K70/(15/60),IF(K70&lt;K69,K70/(15/60),L69))</f>
        <v>0</v>
      </c>
      <c r="M70" s="9">
        <f t="shared" si="19"/>
        <v>3.9800000000000004</v>
      </c>
      <c r="O70" s="28"/>
      <c r="P70" s="10">
        <f t="shared" ref="P70:P97" si="22">P69+C70</f>
        <v>0</v>
      </c>
      <c r="Q70" s="10">
        <f t="shared" si="5"/>
        <v>0</v>
      </c>
      <c r="R70" s="9">
        <f t="shared" si="20"/>
        <v>2.3800000000000003</v>
      </c>
    </row>
    <row r="71" spans="1:18" ht="15" customHeight="1" x14ac:dyDescent="0.25">
      <c r="A71" s="1">
        <v>69</v>
      </c>
      <c r="B71" s="4">
        <v>0</v>
      </c>
      <c r="C71" s="6">
        <f t="shared" si="15"/>
        <v>0</v>
      </c>
      <c r="D71" s="6">
        <f t="shared" si="18"/>
        <v>1.6500000000000006</v>
      </c>
      <c r="F71" s="1">
        <f t="shared" si="7"/>
        <v>0.88300000000000001</v>
      </c>
      <c r="G71" s="1">
        <f t="shared" si="8"/>
        <v>3.532</v>
      </c>
      <c r="H71" s="1">
        <f t="shared" si="9"/>
        <v>3.9800000000000004</v>
      </c>
      <c r="J71" s="28"/>
      <c r="K71" s="10">
        <f t="shared" si="21"/>
        <v>0</v>
      </c>
      <c r="L71" s="9">
        <f>IF((K71/(15/60))&gt;L70,K71/(15/60),IF(K71&lt;K70,K71/(15/60),L70))</f>
        <v>0</v>
      </c>
      <c r="M71" s="9">
        <f t="shared" si="19"/>
        <v>3.9800000000000004</v>
      </c>
      <c r="O71" s="28"/>
      <c r="P71" s="10">
        <f t="shared" si="22"/>
        <v>0</v>
      </c>
      <c r="Q71" s="10">
        <f t="shared" si="5"/>
        <v>0</v>
      </c>
      <c r="R71" s="9">
        <f t="shared" si="20"/>
        <v>2.3800000000000003</v>
      </c>
    </row>
    <row r="72" spans="1:18" ht="15" customHeight="1" x14ac:dyDescent="0.25">
      <c r="A72" s="1">
        <v>70</v>
      </c>
      <c r="B72" s="4">
        <v>0</v>
      </c>
      <c r="C72" s="6">
        <f t="shared" si="15"/>
        <v>0</v>
      </c>
      <c r="D72" s="6">
        <f t="shared" si="18"/>
        <v>1.6500000000000006</v>
      </c>
      <c r="F72" s="1">
        <f t="shared" si="7"/>
        <v>0.85500000000000009</v>
      </c>
      <c r="G72" s="1">
        <f t="shared" si="8"/>
        <v>3.4200000000000004</v>
      </c>
      <c r="H72" s="1">
        <f t="shared" si="9"/>
        <v>3.9800000000000004</v>
      </c>
      <c r="J72" s="28"/>
      <c r="K72" s="10">
        <f t="shared" si="21"/>
        <v>0</v>
      </c>
      <c r="L72" s="9">
        <f>IF((K72/(15/60))&gt;L71,K72/(15/60),IF(K72&lt;K71,K72/(15/60),L71))</f>
        <v>0</v>
      </c>
      <c r="M72" s="9">
        <f t="shared" si="19"/>
        <v>3.9800000000000004</v>
      </c>
      <c r="O72" s="28"/>
      <c r="P72" s="10">
        <f t="shared" si="22"/>
        <v>0</v>
      </c>
      <c r="Q72" s="10">
        <f t="shared" si="5"/>
        <v>0</v>
      </c>
      <c r="R72" s="9">
        <f t="shared" si="20"/>
        <v>2.3800000000000003</v>
      </c>
    </row>
    <row r="73" spans="1:18" ht="15" customHeight="1" x14ac:dyDescent="0.25">
      <c r="A73" s="1">
        <v>71</v>
      </c>
      <c r="B73" s="4">
        <v>0</v>
      </c>
      <c r="C73" s="6">
        <f t="shared" si="15"/>
        <v>0</v>
      </c>
      <c r="D73" s="6">
        <f t="shared" si="18"/>
        <v>1.6500000000000006</v>
      </c>
      <c r="F73" s="1">
        <f t="shared" si="7"/>
        <v>0.82700000000000007</v>
      </c>
      <c r="G73" s="1">
        <f t="shared" si="8"/>
        <v>3.3080000000000003</v>
      </c>
      <c r="H73" s="1">
        <f t="shared" si="9"/>
        <v>3.9800000000000004</v>
      </c>
      <c r="J73" s="28"/>
      <c r="K73" s="10">
        <f t="shared" si="21"/>
        <v>0</v>
      </c>
      <c r="L73" s="9">
        <f>IF((K73/(15/60))&gt;L72,K73/(15/60),IF(K73&lt;K72,K73/(15/60),L72))</f>
        <v>0</v>
      </c>
      <c r="M73" s="9">
        <f t="shared" si="19"/>
        <v>3.9800000000000004</v>
      </c>
      <c r="O73" s="28"/>
      <c r="P73" s="10">
        <f t="shared" si="22"/>
        <v>0</v>
      </c>
      <c r="Q73" s="10">
        <f t="shared" ref="Q73:Q92" si="23">IF((P73/(30/60))&gt;Q72,P73/(30/60),IF(P73&lt;P72,P73/(30/60),Q72))</f>
        <v>0</v>
      </c>
      <c r="R73" s="9">
        <f t="shared" si="20"/>
        <v>2.3800000000000003</v>
      </c>
    </row>
    <row r="74" spans="1:18" ht="15" customHeight="1" x14ac:dyDescent="0.25">
      <c r="A74" s="1">
        <v>72</v>
      </c>
      <c r="B74" s="4">
        <v>0</v>
      </c>
      <c r="C74" s="6">
        <f t="shared" si="15"/>
        <v>0</v>
      </c>
      <c r="D74" s="6">
        <f t="shared" si="18"/>
        <v>1.6500000000000006</v>
      </c>
      <c r="F74" s="1">
        <f t="shared" si="7"/>
        <v>0.79900000000000004</v>
      </c>
      <c r="G74" s="1">
        <f t="shared" si="8"/>
        <v>3.1960000000000002</v>
      </c>
      <c r="H74" s="1">
        <f t="shared" si="9"/>
        <v>3.9800000000000004</v>
      </c>
      <c r="J74" s="28"/>
      <c r="K74" s="10">
        <f t="shared" si="21"/>
        <v>0</v>
      </c>
      <c r="L74" s="9">
        <f>IF((K74/(15/60))&gt;L73,K74/(15/60),IF(K74&lt;K73,K74/(15/60),L73))</f>
        <v>0</v>
      </c>
      <c r="M74" s="9">
        <f t="shared" si="19"/>
        <v>3.9800000000000004</v>
      </c>
      <c r="O74" s="28"/>
      <c r="P74" s="10">
        <f t="shared" si="22"/>
        <v>0</v>
      </c>
      <c r="Q74" s="10">
        <f t="shared" si="23"/>
        <v>0</v>
      </c>
      <c r="R74" s="9">
        <f t="shared" si="20"/>
        <v>2.3800000000000003</v>
      </c>
    </row>
    <row r="75" spans="1:18" ht="15" customHeight="1" x14ac:dyDescent="0.25">
      <c r="A75" s="1">
        <v>73</v>
      </c>
      <c r="B75" s="4">
        <v>0</v>
      </c>
      <c r="C75" s="6">
        <f t="shared" si="15"/>
        <v>0</v>
      </c>
      <c r="D75" s="6">
        <f t="shared" si="18"/>
        <v>1.6500000000000006</v>
      </c>
      <c r="F75" s="1">
        <f t="shared" si="7"/>
        <v>0.77100000000000002</v>
      </c>
      <c r="G75" s="1">
        <f t="shared" si="8"/>
        <v>3.0840000000000001</v>
      </c>
      <c r="H75" s="1">
        <f t="shared" si="9"/>
        <v>3.9800000000000004</v>
      </c>
      <c r="J75" s="28"/>
      <c r="K75" s="10">
        <f t="shared" si="21"/>
        <v>0</v>
      </c>
      <c r="L75" s="9">
        <f>IF((K75/(15/60))&gt;L74,K75/(15/60),IF(K75&lt;K74,K75/(15/60),L74))</f>
        <v>0</v>
      </c>
      <c r="M75" s="9">
        <f t="shared" si="19"/>
        <v>3.9800000000000004</v>
      </c>
      <c r="O75" s="28"/>
      <c r="P75" s="10">
        <f t="shared" si="22"/>
        <v>0</v>
      </c>
      <c r="Q75" s="10">
        <f t="shared" si="23"/>
        <v>0</v>
      </c>
      <c r="R75" s="9">
        <f t="shared" si="20"/>
        <v>2.3800000000000003</v>
      </c>
    </row>
    <row r="76" spans="1:18" ht="15" customHeight="1" x14ac:dyDescent="0.25">
      <c r="A76" s="1">
        <v>74</v>
      </c>
      <c r="B76" s="4">
        <v>0</v>
      </c>
      <c r="C76" s="6">
        <f t="shared" si="15"/>
        <v>0</v>
      </c>
      <c r="D76" s="6">
        <f t="shared" si="18"/>
        <v>1.6500000000000006</v>
      </c>
      <c r="F76" s="1">
        <f t="shared" si="7"/>
        <v>0.74299999999999999</v>
      </c>
      <c r="G76" s="1">
        <f t="shared" si="8"/>
        <v>2.972</v>
      </c>
      <c r="H76" s="1">
        <f t="shared" si="9"/>
        <v>3.9800000000000004</v>
      </c>
      <c r="J76" s="28"/>
      <c r="K76" s="10">
        <f t="shared" si="21"/>
        <v>0</v>
      </c>
      <c r="L76" s="9">
        <f>IF((K76/(15/60))&gt;L75,K76/(15/60),IF(K76&lt;K75,K76/(15/60),L75))</f>
        <v>0</v>
      </c>
      <c r="M76" s="9">
        <f t="shared" si="19"/>
        <v>3.9800000000000004</v>
      </c>
      <c r="O76" s="28"/>
      <c r="P76" s="10">
        <f t="shared" si="22"/>
        <v>0</v>
      </c>
      <c r="Q76" s="10">
        <f t="shared" si="23"/>
        <v>0</v>
      </c>
      <c r="R76" s="9">
        <f t="shared" si="20"/>
        <v>2.3800000000000003</v>
      </c>
    </row>
    <row r="77" spans="1:18" ht="15" customHeight="1" x14ac:dyDescent="0.25">
      <c r="A77" s="1">
        <v>75</v>
      </c>
      <c r="B77" s="4">
        <v>0</v>
      </c>
      <c r="C77" s="6">
        <f t="shared" si="15"/>
        <v>0</v>
      </c>
      <c r="D77" s="6">
        <f t="shared" si="18"/>
        <v>1.6500000000000006</v>
      </c>
      <c r="F77" s="1">
        <f t="shared" si="7"/>
        <v>0.71499999999999997</v>
      </c>
      <c r="G77" s="1">
        <f t="shared" si="8"/>
        <v>2.86</v>
      </c>
      <c r="H77" s="1">
        <f t="shared" si="9"/>
        <v>3.9800000000000004</v>
      </c>
      <c r="J77" s="28"/>
      <c r="K77" s="10">
        <f t="shared" si="21"/>
        <v>0</v>
      </c>
      <c r="L77" s="9">
        <f>IF((K77/(15/60))&gt;L76,K77/(15/60),IF(K77&lt;K76,K77/(15/60),L76))</f>
        <v>0</v>
      </c>
      <c r="M77" s="9">
        <f t="shared" si="19"/>
        <v>3.9800000000000004</v>
      </c>
      <c r="O77" s="28"/>
      <c r="P77" s="10">
        <f t="shared" si="22"/>
        <v>0</v>
      </c>
      <c r="Q77" s="10">
        <f t="shared" si="23"/>
        <v>0</v>
      </c>
      <c r="R77" s="9">
        <f t="shared" si="20"/>
        <v>2.3800000000000003</v>
      </c>
    </row>
    <row r="78" spans="1:18" ht="15" customHeight="1" x14ac:dyDescent="0.25">
      <c r="A78" s="1">
        <v>76</v>
      </c>
      <c r="B78" s="4">
        <v>0</v>
      </c>
      <c r="C78" s="6">
        <f t="shared" si="15"/>
        <v>0</v>
      </c>
      <c r="D78" s="6">
        <f t="shared" si="18"/>
        <v>1.6500000000000006</v>
      </c>
      <c r="F78" s="1">
        <f t="shared" si="7"/>
        <v>0.57199999999999995</v>
      </c>
      <c r="G78" s="1">
        <f t="shared" si="8"/>
        <v>2.2879999999999998</v>
      </c>
      <c r="H78" s="1">
        <f t="shared" si="9"/>
        <v>3.9800000000000004</v>
      </c>
      <c r="J78" s="28"/>
      <c r="K78" s="10">
        <f t="shared" si="21"/>
        <v>0</v>
      </c>
      <c r="L78" s="9">
        <f>IF((K78/(15/60))&gt;L77,K78/(15/60),IF(K78&lt;K77,K78/(15/60),L77))</f>
        <v>0</v>
      </c>
      <c r="M78" s="9">
        <f t="shared" si="19"/>
        <v>3.9800000000000004</v>
      </c>
      <c r="O78" s="28"/>
      <c r="P78" s="10">
        <f t="shared" si="22"/>
        <v>0</v>
      </c>
      <c r="Q78" s="10">
        <f t="shared" si="23"/>
        <v>0</v>
      </c>
      <c r="R78" s="9">
        <f t="shared" si="20"/>
        <v>2.3800000000000003</v>
      </c>
    </row>
    <row r="79" spans="1:18" ht="15" customHeight="1" x14ac:dyDescent="0.25">
      <c r="A79" s="1">
        <v>77</v>
      </c>
      <c r="B79" s="4">
        <v>0</v>
      </c>
      <c r="C79" s="6">
        <f t="shared" si="15"/>
        <v>0</v>
      </c>
      <c r="D79" s="6">
        <f t="shared" si="18"/>
        <v>1.6500000000000006</v>
      </c>
      <c r="F79" s="1">
        <f t="shared" si="7"/>
        <v>0.42899999999999994</v>
      </c>
      <c r="G79" s="1">
        <f t="shared" si="8"/>
        <v>1.7159999999999997</v>
      </c>
      <c r="H79" s="1">
        <f t="shared" si="9"/>
        <v>3.9800000000000004</v>
      </c>
      <c r="J79" s="28"/>
      <c r="K79" s="10">
        <f t="shared" si="21"/>
        <v>0</v>
      </c>
      <c r="L79" s="9">
        <f>IF((K79/(15/60))&gt;L78,K79/(15/60),IF(K79&lt;K78,K79/(15/60),L78))</f>
        <v>0</v>
      </c>
      <c r="M79" s="9">
        <f t="shared" si="19"/>
        <v>3.9800000000000004</v>
      </c>
      <c r="O79" s="28"/>
      <c r="P79" s="10">
        <f t="shared" si="22"/>
        <v>0</v>
      </c>
      <c r="Q79" s="10">
        <f t="shared" si="23"/>
        <v>0</v>
      </c>
      <c r="R79" s="9">
        <f t="shared" si="20"/>
        <v>2.3800000000000003</v>
      </c>
    </row>
    <row r="80" spans="1:18" ht="15" customHeight="1" x14ac:dyDescent="0.25">
      <c r="A80" s="1">
        <v>78</v>
      </c>
      <c r="B80" s="4">
        <v>0</v>
      </c>
      <c r="C80" s="6">
        <f t="shared" si="15"/>
        <v>0</v>
      </c>
      <c r="D80" s="6">
        <f t="shared" si="18"/>
        <v>1.6500000000000006</v>
      </c>
      <c r="F80" s="1">
        <f t="shared" si="7"/>
        <v>0.28599999999999998</v>
      </c>
      <c r="G80" s="1">
        <f t="shared" si="8"/>
        <v>1.1439999999999999</v>
      </c>
      <c r="H80" s="1">
        <f t="shared" si="9"/>
        <v>3.9800000000000004</v>
      </c>
      <c r="J80" s="28"/>
      <c r="K80" s="10">
        <f t="shared" si="21"/>
        <v>0</v>
      </c>
      <c r="L80" s="9">
        <f>IF((K80/(15/60))&gt;L79,K80/(15/60),IF(K80&lt;K79,K80/(15/60),L79))</f>
        <v>0</v>
      </c>
      <c r="M80" s="9">
        <f t="shared" si="19"/>
        <v>3.9800000000000004</v>
      </c>
      <c r="O80" s="28"/>
      <c r="P80" s="10">
        <f t="shared" si="22"/>
        <v>0</v>
      </c>
      <c r="Q80" s="10">
        <f t="shared" si="23"/>
        <v>0</v>
      </c>
      <c r="R80" s="9">
        <f t="shared" si="20"/>
        <v>2.3800000000000003</v>
      </c>
    </row>
    <row r="81" spans="1:18" ht="15" customHeight="1" x14ac:dyDescent="0.25">
      <c r="A81" s="1">
        <v>79</v>
      </c>
      <c r="B81" s="4">
        <v>0</v>
      </c>
      <c r="C81" s="6">
        <f t="shared" si="15"/>
        <v>0</v>
      </c>
      <c r="D81" s="6">
        <f t="shared" si="18"/>
        <v>1.6500000000000006</v>
      </c>
      <c r="F81" s="1">
        <f t="shared" si="7"/>
        <v>0.14299999999999999</v>
      </c>
      <c r="G81" s="1">
        <f t="shared" si="8"/>
        <v>0.57199999999999995</v>
      </c>
      <c r="H81" s="1">
        <f t="shared" si="9"/>
        <v>3.9800000000000004</v>
      </c>
      <c r="J81" s="28"/>
      <c r="K81" s="10">
        <f t="shared" si="21"/>
        <v>0</v>
      </c>
      <c r="L81" s="9">
        <f>IF((K81/(15/60))&gt;L80,K81/(15/60),IF(K81&lt;K80,K81/(15/60),L80))</f>
        <v>0</v>
      </c>
      <c r="M81" s="9">
        <f t="shared" si="19"/>
        <v>3.9800000000000004</v>
      </c>
      <c r="O81" s="28"/>
      <c r="P81" s="10">
        <f t="shared" si="22"/>
        <v>0</v>
      </c>
      <c r="Q81" s="10">
        <f t="shared" si="23"/>
        <v>0</v>
      </c>
      <c r="R81" s="9">
        <f t="shared" si="20"/>
        <v>2.3800000000000003</v>
      </c>
    </row>
    <row r="82" spans="1:18" ht="15" customHeight="1" x14ac:dyDescent="0.25">
      <c r="A82" s="1">
        <v>80</v>
      </c>
      <c r="B82" s="4">
        <v>0</v>
      </c>
      <c r="C82" s="6">
        <f t="shared" si="15"/>
        <v>0</v>
      </c>
      <c r="D82" s="6">
        <f t="shared" si="18"/>
        <v>1.6500000000000006</v>
      </c>
      <c r="F82" s="1">
        <f t="shared" si="7"/>
        <v>0</v>
      </c>
      <c r="G82" s="1">
        <f t="shared" si="8"/>
        <v>0</v>
      </c>
      <c r="H82" s="1">
        <f t="shared" si="9"/>
        <v>3.9800000000000004</v>
      </c>
      <c r="J82" s="28"/>
      <c r="K82" s="10">
        <f t="shared" si="21"/>
        <v>0</v>
      </c>
      <c r="L82" s="9">
        <f>IF((K82/(15/60))&gt;L81,K82/(15/60),IF(K82&lt;K81,K82/(15/60),L81))</f>
        <v>0</v>
      </c>
      <c r="M82" s="9">
        <f t="shared" si="19"/>
        <v>3.9800000000000004</v>
      </c>
      <c r="O82" s="28"/>
      <c r="P82" s="10">
        <f t="shared" si="22"/>
        <v>0</v>
      </c>
      <c r="Q82" s="10">
        <f t="shared" si="23"/>
        <v>0</v>
      </c>
      <c r="R82" s="9">
        <f t="shared" si="20"/>
        <v>2.3800000000000003</v>
      </c>
    </row>
    <row r="83" spans="1:18" ht="15" customHeight="1" x14ac:dyDescent="0.25">
      <c r="A83" s="1">
        <v>81</v>
      </c>
      <c r="B83" s="4">
        <v>0</v>
      </c>
      <c r="C83" s="6">
        <f t="shared" si="15"/>
        <v>0</v>
      </c>
      <c r="D83" s="6">
        <f t="shared" si="18"/>
        <v>1.6500000000000006</v>
      </c>
      <c r="F83" s="1">
        <f t="shared" ref="F83:F92" si="24">SUM(C69:C83)</f>
        <v>0</v>
      </c>
      <c r="G83" s="1">
        <f t="shared" ref="G83:G92" si="25">F83/0.25</f>
        <v>0</v>
      </c>
      <c r="H83" s="1">
        <f t="shared" ref="H83:H92" si="26">IF(G83&gt;H82,G83,H82)</f>
        <v>3.9800000000000004</v>
      </c>
      <c r="J83" s="31">
        <v>5</v>
      </c>
      <c r="K83" s="19">
        <f>C83</f>
        <v>0</v>
      </c>
      <c r="L83" s="20">
        <f>IF((K83/(15/60))&gt;L82,K83/(15/60),IF(K83&lt;K82,K83/(15/60),L82))</f>
        <v>0</v>
      </c>
      <c r="M83" s="20">
        <f t="shared" si="19"/>
        <v>3.9800000000000004</v>
      </c>
      <c r="O83" s="28"/>
      <c r="P83" s="10">
        <f t="shared" si="22"/>
        <v>0</v>
      </c>
      <c r="Q83" s="10">
        <f t="shared" si="23"/>
        <v>0</v>
      </c>
      <c r="R83" s="9">
        <f t="shared" si="20"/>
        <v>2.3800000000000003</v>
      </c>
    </row>
    <row r="84" spans="1:18" ht="15" customHeight="1" x14ac:dyDescent="0.25">
      <c r="A84" s="1">
        <v>82</v>
      </c>
      <c r="B84" s="4">
        <v>0</v>
      </c>
      <c r="C84" s="6">
        <f t="shared" si="15"/>
        <v>0</v>
      </c>
      <c r="D84" s="6">
        <f t="shared" si="18"/>
        <v>1.6500000000000006</v>
      </c>
      <c r="F84" s="1">
        <f t="shared" si="24"/>
        <v>0</v>
      </c>
      <c r="G84" s="1">
        <f t="shared" si="25"/>
        <v>0</v>
      </c>
      <c r="H84" s="1">
        <f t="shared" si="26"/>
        <v>3.9800000000000004</v>
      </c>
      <c r="J84" s="31"/>
      <c r="K84" s="19">
        <f>K83+C84</f>
        <v>0</v>
      </c>
      <c r="L84" s="20">
        <f>IF((K84/(15/60))&gt;L83,K84/(15/60),IF(K84&lt;K83,K84/(15/60),L83))</f>
        <v>0</v>
      </c>
      <c r="M84" s="20">
        <f t="shared" si="19"/>
        <v>3.9800000000000004</v>
      </c>
      <c r="O84" s="28"/>
      <c r="P84" s="10">
        <f t="shared" si="22"/>
        <v>0</v>
      </c>
      <c r="Q84" s="10">
        <f t="shared" si="23"/>
        <v>0</v>
      </c>
      <c r="R84" s="9">
        <f t="shared" si="20"/>
        <v>2.3800000000000003</v>
      </c>
    </row>
    <row r="85" spans="1:18" ht="15" customHeight="1" x14ac:dyDescent="0.25">
      <c r="A85" s="1">
        <v>83</v>
      </c>
      <c r="B85" s="4">
        <v>0</v>
      </c>
      <c r="C85" s="6">
        <f t="shared" si="15"/>
        <v>0</v>
      </c>
      <c r="D85" s="6">
        <f t="shared" si="18"/>
        <v>1.6500000000000006</v>
      </c>
      <c r="F85" s="1">
        <f t="shared" si="24"/>
        <v>0</v>
      </c>
      <c r="G85" s="1">
        <f t="shared" si="25"/>
        <v>0</v>
      </c>
      <c r="H85" s="1">
        <f t="shared" si="26"/>
        <v>3.9800000000000004</v>
      </c>
      <c r="J85" s="31"/>
      <c r="K85" s="19">
        <f t="shared" ref="K85:K97" si="27">K84+C85</f>
        <v>0</v>
      </c>
      <c r="L85" s="20">
        <f>IF((K85/(15/60))&gt;L84,K85/(15/60),IF(K85&lt;K84,K85/(15/60),L84))</f>
        <v>0</v>
      </c>
      <c r="M85" s="20">
        <f t="shared" si="19"/>
        <v>3.9800000000000004</v>
      </c>
      <c r="O85" s="28"/>
      <c r="P85" s="10">
        <f t="shared" si="22"/>
        <v>0</v>
      </c>
      <c r="Q85" s="10">
        <f t="shared" si="23"/>
        <v>0</v>
      </c>
      <c r="R85" s="9">
        <f t="shared" si="20"/>
        <v>2.3800000000000003</v>
      </c>
    </row>
    <row r="86" spans="1:18" ht="15" customHeight="1" x14ac:dyDescent="0.25">
      <c r="A86" s="1">
        <v>84</v>
      </c>
      <c r="B86" s="4">
        <v>0</v>
      </c>
      <c r="C86" s="6">
        <f t="shared" si="15"/>
        <v>0</v>
      </c>
      <c r="D86" s="6">
        <f t="shared" si="18"/>
        <v>1.6500000000000006</v>
      </c>
      <c r="F86" s="1">
        <f t="shared" si="24"/>
        <v>0</v>
      </c>
      <c r="G86" s="1">
        <f t="shared" si="25"/>
        <v>0</v>
      </c>
      <c r="H86" s="1">
        <f t="shared" si="26"/>
        <v>3.9800000000000004</v>
      </c>
      <c r="J86" s="31"/>
      <c r="K86" s="19">
        <f t="shared" si="27"/>
        <v>0</v>
      </c>
      <c r="L86" s="20">
        <f>IF((K86/(15/60))&gt;L85,K86/(15/60),IF(K86&lt;K85,K86/(15/60),L85))</f>
        <v>0</v>
      </c>
      <c r="M86" s="20">
        <f t="shared" si="19"/>
        <v>3.9800000000000004</v>
      </c>
      <c r="O86" s="28"/>
      <c r="P86" s="10">
        <f t="shared" si="22"/>
        <v>0</v>
      </c>
      <c r="Q86" s="10">
        <f t="shared" si="23"/>
        <v>0</v>
      </c>
      <c r="R86" s="9">
        <f t="shared" si="20"/>
        <v>2.3800000000000003</v>
      </c>
    </row>
    <row r="87" spans="1:18" ht="15" customHeight="1" x14ac:dyDescent="0.25">
      <c r="A87" s="1">
        <v>85</v>
      </c>
      <c r="B87" s="4">
        <v>0</v>
      </c>
      <c r="C87" s="6">
        <f t="shared" si="15"/>
        <v>0</v>
      </c>
      <c r="D87" s="6">
        <f t="shared" si="18"/>
        <v>1.6500000000000006</v>
      </c>
      <c r="F87" s="1">
        <f t="shared" si="24"/>
        <v>0</v>
      </c>
      <c r="G87" s="1">
        <f t="shared" si="25"/>
        <v>0</v>
      </c>
      <c r="H87" s="1">
        <f t="shared" si="26"/>
        <v>3.9800000000000004</v>
      </c>
      <c r="J87" s="31"/>
      <c r="K87" s="19">
        <f t="shared" si="27"/>
        <v>0</v>
      </c>
      <c r="L87" s="20">
        <f>IF((K87/(15/60))&gt;L86,K87/(15/60),IF(K87&lt;K86,K87/(15/60),L86))</f>
        <v>0</v>
      </c>
      <c r="M87" s="20">
        <f t="shared" si="19"/>
        <v>3.9800000000000004</v>
      </c>
      <c r="O87" s="28"/>
      <c r="P87" s="10">
        <f t="shared" si="22"/>
        <v>0</v>
      </c>
      <c r="Q87" s="10">
        <f t="shared" si="23"/>
        <v>0</v>
      </c>
      <c r="R87" s="9">
        <f t="shared" si="20"/>
        <v>2.3800000000000003</v>
      </c>
    </row>
    <row r="88" spans="1:18" ht="15" customHeight="1" x14ac:dyDescent="0.25">
      <c r="A88" s="1">
        <v>86</v>
      </c>
      <c r="B88" s="4">
        <v>0</v>
      </c>
      <c r="C88" s="6">
        <f t="shared" si="15"/>
        <v>0</v>
      </c>
      <c r="D88" s="6">
        <f t="shared" si="18"/>
        <v>1.6500000000000006</v>
      </c>
      <c r="F88" s="1">
        <f t="shared" si="24"/>
        <v>0</v>
      </c>
      <c r="G88" s="1">
        <f t="shared" si="25"/>
        <v>0</v>
      </c>
      <c r="H88" s="1">
        <f t="shared" si="26"/>
        <v>3.9800000000000004</v>
      </c>
      <c r="J88" s="31"/>
      <c r="K88" s="19">
        <f t="shared" si="27"/>
        <v>0</v>
      </c>
      <c r="L88" s="20">
        <f>IF((K88/(15/60))&gt;L87,K88/(15/60),IF(K88&lt;K87,K88/(15/60),L87))</f>
        <v>0</v>
      </c>
      <c r="M88" s="20">
        <f t="shared" si="19"/>
        <v>3.9800000000000004</v>
      </c>
      <c r="O88" s="28"/>
      <c r="P88" s="10">
        <f t="shared" si="22"/>
        <v>0</v>
      </c>
      <c r="Q88" s="10">
        <f t="shared" si="23"/>
        <v>0</v>
      </c>
      <c r="R88" s="9">
        <f t="shared" si="20"/>
        <v>2.3800000000000003</v>
      </c>
    </row>
    <row r="89" spans="1:18" ht="15" customHeight="1" x14ac:dyDescent="0.25">
      <c r="A89" s="1">
        <v>87</v>
      </c>
      <c r="B89" s="4">
        <v>0</v>
      </c>
      <c r="C89" s="6">
        <f t="shared" si="15"/>
        <v>0</v>
      </c>
      <c r="D89" s="6">
        <f t="shared" si="18"/>
        <v>1.6500000000000006</v>
      </c>
      <c r="F89" s="1">
        <f t="shared" si="24"/>
        <v>0</v>
      </c>
      <c r="G89" s="1">
        <f t="shared" si="25"/>
        <v>0</v>
      </c>
      <c r="H89" s="1">
        <f t="shared" si="26"/>
        <v>3.9800000000000004</v>
      </c>
      <c r="J89" s="31"/>
      <c r="K89" s="19">
        <f t="shared" si="27"/>
        <v>0</v>
      </c>
      <c r="L89" s="20">
        <f>IF((K89/(15/60))&gt;L88,K89/(15/60),IF(K89&lt;K88,K89/(15/60),L88))</f>
        <v>0</v>
      </c>
      <c r="M89" s="20">
        <f t="shared" si="19"/>
        <v>3.9800000000000004</v>
      </c>
      <c r="O89" s="28"/>
      <c r="P89" s="10">
        <f t="shared" si="22"/>
        <v>0</v>
      </c>
      <c r="Q89" s="10">
        <f t="shared" si="23"/>
        <v>0</v>
      </c>
      <c r="R89" s="9">
        <f t="shared" si="20"/>
        <v>2.3800000000000003</v>
      </c>
    </row>
    <row r="90" spans="1:18" ht="15" customHeight="1" x14ac:dyDescent="0.25">
      <c r="A90" s="1">
        <v>88</v>
      </c>
      <c r="B90" s="4">
        <v>0</v>
      </c>
      <c r="C90" s="6">
        <f t="shared" si="15"/>
        <v>0</v>
      </c>
      <c r="D90" s="6">
        <f t="shared" si="18"/>
        <v>1.6500000000000006</v>
      </c>
      <c r="F90" s="1">
        <f t="shared" si="24"/>
        <v>0</v>
      </c>
      <c r="G90" s="1">
        <f t="shared" si="25"/>
        <v>0</v>
      </c>
      <c r="H90" s="1">
        <f t="shared" si="26"/>
        <v>3.9800000000000004</v>
      </c>
      <c r="J90" s="31"/>
      <c r="K90" s="19">
        <f t="shared" si="27"/>
        <v>0</v>
      </c>
      <c r="L90" s="20">
        <f>IF((K90/(15/60))&gt;L89,K90/(15/60),IF(K90&lt;K89,K90/(15/60),L89))</f>
        <v>0</v>
      </c>
      <c r="M90" s="20">
        <f t="shared" si="19"/>
        <v>3.9800000000000004</v>
      </c>
      <c r="O90" s="28"/>
      <c r="P90" s="10">
        <f t="shared" si="22"/>
        <v>0</v>
      </c>
      <c r="Q90" s="10">
        <f t="shared" si="23"/>
        <v>0</v>
      </c>
      <c r="R90" s="9">
        <f t="shared" si="20"/>
        <v>2.3800000000000003</v>
      </c>
    </row>
    <row r="91" spans="1:18" ht="15" customHeight="1" x14ac:dyDescent="0.25">
      <c r="A91" s="1">
        <v>89</v>
      </c>
      <c r="B91" s="4">
        <v>0</v>
      </c>
      <c r="C91" s="6">
        <f t="shared" si="15"/>
        <v>0</v>
      </c>
      <c r="D91" s="6">
        <f t="shared" si="18"/>
        <v>1.6500000000000006</v>
      </c>
      <c r="F91" s="1">
        <f t="shared" si="24"/>
        <v>0</v>
      </c>
      <c r="G91" s="1">
        <f t="shared" si="25"/>
        <v>0</v>
      </c>
      <c r="H91" s="1">
        <f t="shared" si="26"/>
        <v>3.9800000000000004</v>
      </c>
      <c r="J91" s="31"/>
      <c r="K91" s="19">
        <f t="shared" si="27"/>
        <v>0</v>
      </c>
      <c r="L91" s="20">
        <f>IF((K91/(15/60))&gt;L90,K91/(15/60),IF(K91&lt;K90,K91/(15/60),L90))</f>
        <v>0</v>
      </c>
      <c r="M91" s="20">
        <f t="shared" si="19"/>
        <v>3.9800000000000004</v>
      </c>
      <c r="O91" s="28"/>
      <c r="P91" s="10">
        <f t="shared" si="22"/>
        <v>0</v>
      </c>
      <c r="Q91" s="10">
        <f t="shared" si="23"/>
        <v>0</v>
      </c>
      <c r="R91" s="9">
        <f t="shared" si="20"/>
        <v>2.3800000000000003</v>
      </c>
    </row>
    <row r="92" spans="1:18" ht="15" customHeight="1" x14ac:dyDescent="0.25">
      <c r="A92" s="1">
        <v>90</v>
      </c>
      <c r="B92" s="4">
        <v>0</v>
      </c>
      <c r="C92" s="6">
        <f t="shared" si="15"/>
        <v>0</v>
      </c>
      <c r="D92" s="6">
        <f t="shared" si="18"/>
        <v>1.6500000000000006</v>
      </c>
      <c r="F92" s="1">
        <f t="shared" si="24"/>
        <v>0</v>
      </c>
      <c r="G92" s="1">
        <f t="shared" si="25"/>
        <v>0</v>
      </c>
      <c r="H92" s="1">
        <f t="shared" si="26"/>
        <v>3.9800000000000004</v>
      </c>
      <c r="J92" s="31"/>
      <c r="K92" s="19">
        <f t="shared" si="27"/>
        <v>0</v>
      </c>
      <c r="L92" s="20">
        <f>IF((K92/(15/60))&gt;L91,K92/(15/60),IF(K92&lt;K91,K92/(15/60),L91))</f>
        <v>0</v>
      </c>
      <c r="M92" s="20">
        <f t="shared" si="19"/>
        <v>3.9800000000000004</v>
      </c>
      <c r="O92" s="28"/>
      <c r="P92" s="10">
        <f t="shared" si="22"/>
        <v>0</v>
      </c>
      <c r="Q92" s="10">
        <f t="shared" si="23"/>
        <v>0</v>
      </c>
      <c r="R92" s="9">
        <f t="shared" si="20"/>
        <v>2.3800000000000003</v>
      </c>
    </row>
    <row r="93" spans="1:18" ht="15" customHeight="1" x14ac:dyDescent="0.25">
      <c r="J93" s="31"/>
      <c r="K93" s="19">
        <f t="shared" si="27"/>
        <v>0</v>
      </c>
      <c r="L93" s="20"/>
      <c r="M93" s="20">
        <f t="shared" si="19"/>
        <v>3.9800000000000004</v>
      </c>
      <c r="O93" s="28"/>
      <c r="P93" s="10">
        <f t="shared" si="22"/>
        <v>0</v>
      </c>
      <c r="Q93" s="10"/>
      <c r="R93" s="9">
        <f t="shared" si="20"/>
        <v>2.3800000000000003</v>
      </c>
    </row>
    <row r="94" spans="1:18" ht="15" customHeight="1" x14ac:dyDescent="0.25">
      <c r="J94" s="31"/>
      <c r="K94" s="19">
        <f t="shared" si="27"/>
        <v>0</v>
      </c>
      <c r="L94" s="20"/>
      <c r="M94" s="20">
        <f t="shared" si="19"/>
        <v>3.9800000000000004</v>
      </c>
      <c r="O94" s="28"/>
      <c r="P94" s="10">
        <f t="shared" si="22"/>
        <v>0</v>
      </c>
      <c r="Q94" s="10"/>
      <c r="R94" s="9">
        <f t="shared" si="20"/>
        <v>2.3800000000000003</v>
      </c>
    </row>
    <row r="95" spans="1:18" ht="15" customHeight="1" x14ac:dyDescent="0.25">
      <c r="J95" s="31"/>
      <c r="K95" s="19">
        <f t="shared" si="27"/>
        <v>0</v>
      </c>
      <c r="L95" s="20"/>
      <c r="M95" s="20">
        <f t="shared" si="19"/>
        <v>3.9800000000000004</v>
      </c>
      <c r="O95" s="28"/>
      <c r="P95" s="10">
        <f t="shared" si="22"/>
        <v>0</v>
      </c>
      <c r="Q95" s="10"/>
      <c r="R95" s="9">
        <f t="shared" si="20"/>
        <v>2.3800000000000003</v>
      </c>
    </row>
    <row r="96" spans="1:18" ht="15" customHeight="1" x14ac:dyDescent="0.25">
      <c r="J96" s="31"/>
      <c r="K96" s="19">
        <f t="shared" si="27"/>
        <v>0</v>
      </c>
      <c r="L96" s="20"/>
      <c r="M96" s="20">
        <f t="shared" si="19"/>
        <v>3.9800000000000004</v>
      </c>
      <c r="O96" s="28"/>
      <c r="P96" s="10">
        <f t="shared" si="22"/>
        <v>0</v>
      </c>
      <c r="Q96" s="10"/>
      <c r="R96" s="9">
        <f t="shared" si="20"/>
        <v>2.3800000000000003</v>
      </c>
    </row>
    <row r="97" spans="10:18" ht="15" customHeight="1" x14ac:dyDescent="0.25">
      <c r="J97" s="31"/>
      <c r="K97" s="19">
        <f t="shared" si="27"/>
        <v>0</v>
      </c>
      <c r="L97" s="20"/>
      <c r="M97" s="20">
        <f t="shared" si="19"/>
        <v>3.9800000000000004</v>
      </c>
      <c r="O97" s="28"/>
      <c r="P97" s="10">
        <f t="shared" si="22"/>
        <v>0</v>
      </c>
      <c r="Q97" s="10"/>
      <c r="R97" s="9">
        <f t="shared" si="20"/>
        <v>2.3800000000000003</v>
      </c>
    </row>
  </sheetData>
  <mergeCells count="3">
    <mergeCell ref="F1:H1"/>
    <mergeCell ref="J1:M1"/>
    <mergeCell ref="O1:R1"/>
  </mergeCells>
  <pageMargins left="0.70866141732283472" right="0.70866141732283472" top="0.94488188976377963" bottom="0.74803149606299213" header="0.31496062992125984" footer="0.31496062992125984"/>
  <pageSetup paperSize="9" orientation="portrait" horizontalDpi="0" verticalDpi="0" r:id="rId1"/>
  <headerFooter>
    <oddHeader>&amp;L&amp;G</oddHeader>
    <oddFooter>&amp;L&amp;"Tahoma,Regular"&amp;10© 2011 Rod Hughes Consulting Pty Ltd
A.B.N. 64 137 442 089&amp;C&amp;"Tahoma,Regular"&amp;10&amp;A
Page &amp;P of &amp;N&amp;R&amp;"Tahoma,Regular"&amp;10&amp;F
&amp;D &amp;T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4</vt:i4>
      </vt:variant>
    </vt:vector>
  </HeadingPairs>
  <TitlesOfParts>
    <vt:vector size="5" baseType="lpstr">
      <vt:lpstr>Sheet1</vt:lpstr>
      <vt:lpstr>30 fixed</vt:lpstr>
      <vt:lpstr>15 fixed</vt:lpstr>
      <vt:lpstr>15 Sliding</vt:lpstr>
      <vt:lpstr>Actual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</dc:title>
  <dc:subject>Subject</dc:subject>
  <dc:creator>Rod Hughes</dc:creator>
  <cp:lastModifiedBy>Rod Hughes</cp:lastModifiedBy>
  <cp:lastPrinted>2011-03-25T09:07:43Z</cp:lastPrinted>
  <dcterms:created xsi:type="dcterms:W3CDTF">2011-03-25T08:31:33Z</dcterms:created>
  <dcterms:modified xsi:type="dcterms:W3CDTF">2014-01-30T08:39:27Z</dcterms:modified>
</cp:coreProperties>
</file>